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729"/>
  <workbookPr autoCompressPictures="0"/>
  <bookViews>
    <workbookView xWindow="0" yWindow="0" windowWidth="25600" windowHeight="16060" firstSheet="5" activeTab="14"/>
  </bookViews>
  <sheets>
    <sheet name="Scoring entry sheet" sheetId="2" r:id="rId1"/>
    <sheet name="P7 - team" sheetId="12" r:id="rId2"/>
    <sheet name="A1 - P7" sheetId="3" r:id="rId3"/>
    <sheet name="A2 - P7" sheetId="4" r:id="rId4"/>
    <sheet name="P12 - team" sheetId="13" r:id="rId5"/>
    <sheet name="B1 - P12" sheetId="5" r:id="rId6"/>
    <sheet name="B2 - P12" sheetId="6" r:id="rId7"/>
    <sheet name="N28 - team" sheetId="14" r:id="rId8"/>
    <sheet name="C1 - N28" sheetId="10" r:id="rId9"/>
    <sheet name="C2 - N28" sheetId="8" r:id="rId10"/>
    <sheet name="N30 - team" sheetId="15" r:id="rId11"/>
    <sheet name="D1 - N30" sheetId="9" r:id="rId12"/>
    <sheet name="D2 - N30" sheetId="7" r:id="rId13"/>
    <sheet name="Team scores" sheetId="1" state="hidden" r:id="rId14"/>
    <sheet name="RevisedTeam scores" sheetId="16" r:id="rId15"/>
    <sheet name="Sheet11" sheetId="11" r:id="rId16"/>
  </sheets>
  <definedNames>
    <definedName name="_xlnm._FilterDatabase" localSheetId="2" hidden="1">'A1 - P7'!$A$3:$H$31</definedName>
    <definedName name="_xlnm._FilterDatabase" localSheetId="3" hidden="1">'A2 - P7'!$A$3:$H$26</definedName>
    <definedName name="_xlnm._FilterDatabase" localSheetId="5" hidden="1">'B1 - P12'!$A$3:$H$22</definedName>
    <definedName name="_xlnm._FilterDatabase" localSheetId="6" hidden="1">'B2 - P12'!$A$3:$H$21</definedName>
    <definedName name="_xlnm._FilterDatabase" localSheetId="8" hidden="1">'C1 - N28'!$A$3:$H$20</definedName>
    <definedName name="_xlnm._FilterDatabase" localSheetId="9" hidden="1">'C2 - N28'!$A$3:$H$20</definedName>
    <definedName name="_xlnm._FilterDatabase" localSheetId="11" hidden="1">'D1 - N30'!$A$3:$H$20</definedName>
    <definedName name="_xlnm._FilterDatabase" localSheetId="12" hidden="1">'D2 - N30'!$A$3:$H$20</definedName>
    <definedName name="_xlnm._FilterDatabase" localSheetId="7" hidden="1">'N28 - team'!$A$3:$H$34</definedName>
    <definedName name="_xlnm._FilterDatabase" localSheetId="10" hidden="1">'N30 - team'!$A$3:$H$33</definedName>
    <definedName name="_xlnm._FilterDatabase" localSheetId="4" hidden="1">'P12 - team'!$A$3:$H$32</definedName>
    <definedName name="_xlnm._FilterDatabase" localSheetId="1" hidden="1">'P7 - team'!$A$3:$H$35</definedName>
    <definedName name="_xlnm._FilterDatabase" localSheetId="14" hidden="1">'RevisedTeam scores'!$A$1:$F$160</definedName>
    <definedName name="_xlnm._FilterDatabase" localSheetId="13" hidden="1">'Team scores'!$A$1:$F$160</definedName>
    <definedName name="_xlnm.Print_Area" localSheetId="2">'A1 - P7'!$A$2:$N$25</definedName>
    <definedName name="_xlnm.Print_Area" localSheetId="3">'A2 - P7'!$A$2:$N$26</definedName>
    <definedName name="_xlnm.Print_Area" localSheetId="5">'B1 - P12'!$A$2:$N$22</definedName>
    <definedName name="_xlnm.Print_Area" localSheetId="6">'B2 - P12'!$A$2:$N$22</definedName>
    <definedName name="_xlnm.Print_Area" localSheetId="8">'C1 - N28'!$A$2:$N$22</definedName>
    <definedName name="_xlnm.Print_Area" localSheetId="9">'C2 - N28'!$A$2:$N$20</definedName>
    <definedName name="_xlnm.Print_Area" localSheetId="11">'D1 - N30'!$A$2:$N$20</definedName>
    <definedName name="_xlnm.Print_Area" localSheetId="12">'D2 - N30'!$A$2:$N$20</definedName>
    <definedName name="_xlnm.Print_Area" localSheetId="7">'N28 - team'!$A$2:$M$19</definedName>
    <definedName name="_xlnm.Print_Area" localSheetId="10">'N30 - team'!$A$2:$M$16</definedName>
    <definedName name="_xlnm.Print_Area" localSheetId="4">'P12 - team'!$A$2:$M$18</definedName>
    <definedName name="_xlnm.Print_Area" localSheetId="1">'P7 - team'!$A$2:$M$19</definedName>
    <definedName name="_xlnm.Print_Area" localSheetId="14">'RevisedTeam scores'!$A$1:$I$160</definedName>
    <definedName name="_xlnm.Print_Titles" localSheetId="14">'RevisedTeam scores'!$1:$1</definedName>
    <definedName name="_xlnm.Print_Titles" localSheetId="13">'Team scores'!$1:$1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0" i="16" l="1"/>
  <c r="G155" i="16"/>
  <c r="G150" i="16"/>
  <c r="G145" i="16"/>
  <c r="G140" i="16"/>
  <c r="G135" i="16"/>
  <c r="G130" i="16"/>
  <c r="G125" i="16"/>
  <c r="G120" i="16"/>
  <c r="G115" i="16"/>
  <c r="G105" i="16"/>
  <c r="G100" i="16"/>
  <c r="G95" i="16"/>
  <c r="G90" i="16"/>
  <c r="G85" i="16"/>
  <c r="G80" i="16"/>
  <c r="G75" i="16"/>
  <c r="G70" i="16"/>
  <c r="G65" i="16"/>
  <c r="G60" i="16"/>
  <c r="G55" i="16"/>
  <c r="G50" i="16"/>
  <c r="G45" i="16"/>
  <c r="G40" i="16"/>
  <c r="G35" i="16"/>
  <c r="G30" i="16"/>
  <c r="G25" i="16"/>
  <c r="G15" i="16"/>
  <c r="G10" i="16"/>
  <c r="G5" i="16"/>
  <c r="G159" i="16"/>
  <c r="G154" i="16"/>
  <c r="G149" i="16"/>
  <c r="G144" i="16"/>
  <c r="G139" i="16"/>
  <c r="G134" i="16"/>
  <c r="G124" i="16"/>
  <c r="G119" i="16"/>
  <c r="G114" i="16"/>
  <c r="G109" i="16"/>
  <c r="G104" i="16"/>
  <c r="G99" i="16"/>
  <c r="G94" i="16"/>
  <c r="G89" i="16"/>
  <c r="G84" i="16"/>
  <c r="G79" i="16"/>
  <c r="G74" i="16"/>
  <c r="G69" i="16"/>
  <c r="G64" i="16"/>
  <c r="G59" i="16"/>
  <c r="G54" i="16"/>
  <c r="G49" i="16"/>
  <c r="G44" i="16"/>
  <c r="G39" i="16"/>
  <c r="G34" i="16"/>
  <c r="G29" i="16"/>
  <c r="G24" i="16"/>
  <c r="G19" i="16"/>
  <c r="G14" i="16"/>
  <c r="G9" i="16"/>
  <c r="G4" i="16"/>
  <c r="G158" i="16"/>
  <c r="G153" i="16"/>
  <c r="G148" i="16"/>
  <c r="G143" i="16"/>
  <c r="G138" i="16"/>
  <c r="G133" i="16"/>
  <c r="G128" i="16"/>
  <c r="G123" i="16"/>
  <c r="G118" i="16"/>
  <c r="G113" i="16"/>
  <c r="G108" i="16"/>
  <c r="G103" i="16"/>
  <c r="G98" i="16"/>
  <c r="G93" i="16"/>
  <c r="G88" i="16"/>
  <c r="G83" i="16"/>
  <c r="G78" i="16"/>
  <c r="G73" i="16"/>
  <c r="G63" i="16"/>
  <c r="G58" i="16"/>
  <c r="G53" i="16"/>
  <c r="G48" i="16"/>
  <c r="G43" i="16"/>
  <c r="G38" i="16"/>
  <c r="G33" i="16"/>
  <c r="G28" i="16"/>
  <c r="G18" i="16"/>
  <c r="G13" i="16"/>
  <c r="G3" i="16"/>
  <c r="G157" i="16"/>
  <c r="G152" i="16"/>
  <c r="H155" i="16"/>
  <c r="G147" i="16"/>
  <c r="G142" i="16"/>
  <c r="G137" i="16"/>
  <c r="G132" i="16"/>
  <c r="H135" i="16"/>
  <c r="G127" i="16"/>
  <c r="G122" i="16"/>
  <c r="G117" i="16"/>
  <c r="G112" i="16"/>
  <c r="H115" i="16"/>
  <c r="G107" i="16"/>
  <c r="G102" i="16"/>
  <c r="G97" i="16"/>
  <c r="G92" i="16"/>
  <c r="H95" i="16"/>
  <c r="G87" i="16"/>
  <c r="G82" i="16"/>
  <c r="G77" i="16"/>
  <c r="G72" i="16"/>
  <c r="H75" i="16"/>
  <c r="G67" i="16"/>
  <c r="G62" i="16"/>
  <c r="G57" i="16"/>
  <c r="G52" i="16"/>
  <c r="G47" i="16"/>
  <c r="G42" i="16"/>
  <c r="G37" i="16"/>
  <c r="G32" i="16"/>
  <c r="G27" i="16"/>
  <c r="G22" i="16"/>
  <c r="G17" i="16"/>
  <c r="G12" i="16"/>
  <c r="G7" i="16"/>
  <c r="G2" i="16"/>
  <c r="H140" i="16"/>
  <c r="H80" i="16"/>
  <c r="G1" i="16"/>
  <c r="J33" i="15"/>
  <c r="I33" i="15"/>
  <c r="J32" i="15"/>
  <c r="I32" i="15"/>
  <c r="J30" i="15"/>
  <c r="I30" i="15"/>
  <c r="J29" i="15"/>
  <c r="I29" i="15"/>
  <c r="J27" i="15"/>
  <c r="I27" i="15"/>
  <c r="J26" i="15"/>
  <c r="I26" i="15"/>
  <c r="J25" i="15"/>
  <c r="I25" i="15"/>
  <c r="J24" i="15"/>
  <c r="I24" i="15"/>
  <c r="J21" i="15"/>
  <c r="I21" i="15"/>
  <c r="J18" i="15"/>
  <c r="I18" i="15"/>
  <c r="J16" i="15"/>
  <c r="I16" i="15"/>
  <c r="J15" i="15"/>
  <c r="I15" i="15"/>
  <c r="J14" i="15"/>
  <c r="I14" i="15"/>
  <c r="J11" i="15"/>
  <c r="I11" i="15"/>
  <c r="J8" i="15"/>
  <c r="I8" i="15"/>
  <c r="J4" i="15"/>
  <c r="I4" i="15"/>
  <c r="J31" i="15"/>
  <c r="I31" i="15"/>
  <c r="K31" i="15"/>
  <c r="L31" i="15"/>
  <c r="J28" i="15"/>
  <c r="I28" i="15"/>
  <c r="J23" i="15"/>
  <c r="I23" i="15"/>
  <c r="K23" i="15"/>
  <c r="L23" i="15"/>
  <c r="J22" i="15"/>
  <c r="I22" i="15"/>
  <c r="J20" i="15"/>
  <c r="I20" i="15"/>
  <c r="K20" i="15"/>
  <c r="L20" i="15"/>
  <c r="J19" i="15"/>
  <c r="I19" i="15"/>
  <c r="J17" i="15"/>
  <c r="I17" i="15"/>
  <c r="K17" i="15"/>
  <c r="L17" i="15"/>
  <c r="J13" i="15"/>
  <c r="I13" i="15"/>
  <c r="J12" i="15"/>
  <c r="I12" i="15"/>
  <c r="K12" i="15"/>
  <c r="L12" i="15"/>
  <c r="J10" i="15"/>
  <c r="I10" i="15"/>
  <c r="J9" i="15"/>
  <c r="I9" i="15"/>
  <c r="K9" i="15"/>
  <c r="L9" i="15"/>
  <c r="J7" i="15"/>
  <c r="I7" i="15"/>
  <c r="J6" i="15"/>
  <c r="I6" i="15"/>
  <c r="K6" i="15"/>
  <c r="L6" i="15"/>
  <c r="J5" i="15"/>
  <c r="I5" i="15"/>
  <c r="J33" i="14"/>
  <c r="I33" i="14"/>
  <c r="J32" i="14"/>
  <c r="I32" i="14"/>
  <c r="K32" i="14"/>
  <c r="L32" i="14"/>
  <c r="J29" i="14"/>
  <c r="I29" i="14"/>
  <c r="J26" i="14"/>
  <c r="I26" i="14"/>
  <c r="K26" i="14"/>
  <c r="L26" i="14"/>
  <c r="J24" i="14"/>
  <c r="I24" i="14"/>
  <c r="J23" i="14"/>
  <c r="I23" i="14"/>
  <c r="K23" i="14"/>
  <c r="L23" i="14"/>
  <c r="J22" i="14"/>
  <c r="I22" i="14"/>
  <c r="J21" i="14"/>
  <c r="I21" i="14"/>
  <c r="K21" i="14"/>
  <c r="L21" i="14"/>
  <c r="J14" i="14"/>
  <c r="I14" i="14"/>
  <c r="J13" i="14"/>
  <c r="I13" i="14"/>
  <c r="K13" i="14"/>
  <c r="L13" i="14"/>
  <c r="J12" i="14"/>
  <c r="I12" i="14"/>
  <c r="J10" i="14"/>
  <c r="I10" i="14"/>
  <c r="K10" i="14"/>
  <c r="L10" i="14"/>
  <c r="J9" i="14"/>
  <c r="I9" i="14"/>
  <c r="J6" i="14"/>
  <c r="I6" i="14"/>
  <c r="K6" i="14"/>
  <c r="L6" i="14"/>
  <c r="J5" i="14"/>
  <c r="I5" i="14"/>
  <c r="J4" i="14"/>
  <c r="I4" i="14"/>
  <c r="K4" i="14"/>
  <c r="L4" i="14"/>
  <c r="J34" i="14"/>
  <c r="I34" i="14"/>
  <c r="J31" i="14"/>
  <c r="I31" i="14"/>
  <c r="K31" i="14"/>
  <c r="L31" i="14"/>
  <c r="J30" i="14"/>
  <c r="I30" i="14"/>
  <c r="J28" i="14"/>
  <c r="I28" i="14"/>
  <c r="K28" i="14"/>
  <c r="L28" i="14"/>
  <c r="J27" i="14"/>
  <c r="I27" i="14"/>
  <c r="J25" i="14"/>
  <c r="I25" i="14"/>
  <c r="K25" i="14"/>
  <c r="L25" i="14"/>
  <c r="J20" i="14"/>
  <c r="I20" i="14"/>
  <c r="J19" i="14"/>
  <c r="I19" i="14"/>
  <c r="K19" i="14"/>
  <c r="L19" i="14"/>
  <c r="J18" i="14"/>
  <c r="I18" i="14"/>
  <c r="J17" i="14"/>
  <c r="I17" i="14"/>
  <c r="K17" i="14"/>
  <c r="L17" i="14"/>
  <c r="J16" i="14"/>
  <c r="I16" i="14"/>
  <c r="J15" i="14"/>
  <c r="I15" i="14"/>
  <c r="K15" i="14"/>
  <c r="L15" i="14"/>
  <c r="J11" i="14"/>
  <c r="I11" i="14"/>
  <c r="J8" i="14"/>
  <c r="I8" i="14"/>
  <c r="K8" i="14"/>
  <c r="L8" i="14"/>
  <c r="J7" i="14"/>
  <c r="I7" i="14"/>
  <c r="J32" i="13"/>
  <c r="I32" i="13"/>
  <c r="J27" i="13"/>
  <c r="I27" i="13"/>
  <c r="J23" i="13"/>
  <c r="I23" i="13"/>
  <c r="J22" i="13"/>
  <c r="I22" i="13"/>
  <c r="J20" i="13"/>
  <c r="I20" i="13"/>
  <c r="J18" i="13"/>
  <c r="I18" i="13"/>
  <c r="J16" i="13"/>
  <c r="I16" i="13"/>
  <c r="K16" i="13"/>
  <c r="L16" i="13"/>
  <c r="J14" i="13"/>
  <c r="I14" i="13"/>
  <c r="J13" i="13"/>
  <c r="I13" i="13"/>
  <c r="K13" i="13"/>
  <c r="L13" i="13"/>
  <c r="J10" i="13"/>
  <c r="I10" i="13"/>
  <c r="J8" i="13"/>
  <c r="I8" i="13"/>
  <c r="J7" i="13"/>
  <c r="I7" i="13"/>
  <c r="J5" i="13"/>
  <c r="I5" i="13"/>
  <c r="J4" i="13"/>
  <c r="I4" i="13"/>
  <c r="J31" i="13"/>
  <c r="I31" i="13"/>
  <c r="K31" i="13"/>
  <c r="L31" i="13"/>
  <c r="J30" i="13"/>
  <c r="I30" i="13"/>
  <c r="J29" i="13"/>
  <c r="I29" i="13"/>
  <c r="K29" i="13"/>
  <c r="L29" i="13"/>
  <c r="J28" i="13"/>
  <c r="I28" i="13"/>
  <c r="J26" i="13"/>
  <c r="I26" i="13"/>
  <c r="J25" i="13"/>
  <c r="I25" i="13"/>
  <c r="J24" i="13"/>
  <c r="I24" i="13"/>
  <c r="J21" i="13"/>
  <c r="I21" i="13"/>
  <c r="J19" i="13"/>
  <c r="I19" i="13"/>
  <c r="J17" i="13"/>
  <c r="I17" i="13"/>
  <c r="J15" i="13"/>
  <c r="I15" i="13"/>
  <c r="J12" i="13"/>
  <c r="I12" i="13"/>
  <c r="J11" i="13"/>
  <c r="I11" i="13"/>
  <c r="J9" i="13"/>
  <c r="I9" i="13"/>
  <c r="J6" i="13"/>
  <c r="I6" i="13"/>
  <c r="J35" i="12"/>
  <c r="I35" i="12"/>
  <c r="K35" i="12"/>
  <c r="L35" i="12"/>
  <c r="J33" i="12"/>
  <c r="I33" i="12"/>
  <c r="K33" i="12"/>
  <c r="L33" i="12"/>
  <c r="J32" i="12"/>
  <c r="I32" i="12"/>
  <c r="K32" i="12"/>
  <c r="L32" i="12"/>
  <c r="J31" i="12"/>
  <c r="I31" i="12"/>
  <c r="J30" i="12"/>
  <c r="I30" i="12"/>
  <c r="K30" i="12"/>
  <c r="L30" i="12"/>
  <c r="J29" i="12"/>
  <c r="I29" i="12"/>
  <c r="J27" i="12"/>
  <c r="I27" i="12"/>
  <c r="K27" i="12"/>
  <c r="L27" i="12"/>
  <c r="J26" i="12"/>
  <c r="I26" i="12"/>
  <c r="J25" i="12"/>
  <c r="I25" i="12"/>
  <c r="K25" i="12"/>
  <c r="L25" i="12"/>
  <c r="J20" i="12"/>
  <c r="I20" i="12"/>
  <c r="K20" i="12"/>
  <c r="L20" i="12"/>
  <c r="J18" i="12"/>
  <c r="I18" i="12"/>
  <c r="J13" i="12"/>
  <c r="I13" i="12"/>
  <c r="K13" i="12"/>
  <c r="L13" i="12"/>
  <c r="J12" i="12"/>
  <c r="I12" i="12"/>
  <c r="J9" i="12"/>
  <c r="I9" i="12"/>
  <c r="J8" i="12"/>
  <c r="I8" i="12"/>
  <c r="K8" i="12"/>
  <c r="L8" i="12"/>
  <c r="J7" i="12"/>
  <c r="I7" i="12"/>
  <c r="J34" i="12"/>
  <c r="I34" i="12"/>
  <c r="J28" i="12"/>
  <c r="I28" i="12"/>
  <c r="K28" i="12"/>
  <c r="L28" i="12"/>
  <c r="J24" i="12"/>
  <c r="I24" i="12"/>
  <c r="J23" i="12"/>
  <c r="I23" i="12"/>
  <c r="K23" i="12"/>
  <c r="L23" i="12"/>
  <c r="J22" i="12"/>
  <c r="I22" i="12"/>
  <c r="J21" i="12"/>
  <c r="I21" i="12"/>
  <c r="J19" i="12"/>
  <c r="I19" i="12"/>
  <c r="K19" i="12"/>
  <c r="L19" i="12"/>
  <c r="J17" i="12"/>
  <c r="I17" i="12"/>
  <c r="J16" i="12"/>
  <c r="I16" i="12"/>
  <c r="K16" i="12"/>
  <c r="L16" i="12"/>
  <c r="J15" i="12"/>
  <c r="I15" i="12"/>
  <c r="J14" i="12"/>
  <c r="I14" i="12"/>
  <c r="K14" i="12"/>
  <c r="L14" i="12"/>
  <c r="J11" i="12"/>
  <c r="I11" i="12"/>
  <c r="J10" i="12"/>
  <c r="I10" i="12"/>
  <c r="K10" i="12"/>
  <c r="L10" i="12"/>
  <c r="J6" i="12"/>
  <c r="I6" i="12"/>
  <c r="J5" i="12"/>
  <c r="I5" i="12"/>
  <c r="K5" i="12"/>
  <c r="L5" i="12"/>
  <c r="J4" i="12"/>
  <c r="I4" i="12"/>
  <c r="H35" i="16"/>
  <c r="H120" i="16"/>
  <c r="H160" i="16"/>
  <c r="H20" i="16"/>
  <c r="H90" i="16"/>
  <c r="H10" i="16"/>
  <c r="H50" i="16"/>
  <c r="H70" i="16"/>
  <c r="H110" i="16"/>
  <c r="H15" i="16"/>
  <c r="H40" i="16"/>
  <c r="H55" i="16"/>
  <c r="H100" i="16"/>
  <c r="H60" i="16"/>
  <c r="H45" i="16"/>
  <c r="H85" i="16"/>
  <c r="H145" i="16"/>
  <c r="H30" i="16"/>
  <c r="H130" i="16"/>
  <c r="H150" i="16"/>
  <c r="H25" i="16"/>
  <c r="H65" i="16"/>
  <c r="H105" i="16"/>
  <c r="H5" i="16"/>
  <c r="H125" i="16"/>
  <c r="K10" i="15"/>
  <c r="L10" i="15"/>
  <c r="K13" i="15"/>
  <c r="L13" i="15"/>
  <c r="K19" i="15"/>
  <c r="L19" i="15"/>
  <c r="K22" i="15"/>
  <c r="L22" i="15"/>
  <c r="K5" i="15"/>
  <c r="L5" i="15"/>
  <c r="K8" i="15"/>
  <c r="L8" i="15"/>
  <c r="K14" i="15"/>
  <c r="L14" i="15"/>
  <c r="K16" i="15"/>
  <c r="L16" i="15"/>
  <c r="K21" i="15"/>
  <c r="L21" i="15"/>
  <c r="K25" i="15"/>
  <c r="L25" i="15"/>
  <c r="K27" i="15"/>
  <c r="L27" i="15"/>
  <c r="K30" i="15"/>
  <c r="L30" i="15"/>
  <c r="K33" i="15"/>
  <c r="L33" i="15"/>
  <c r="K7" i="15"/>
  <c r="L7" i="15"/>
  <c r="K28" i="15"/>
  <c r="L28" i="15"/>
  <c r="K4" i="15"/>
  <c r="L4" i="15"/>
  <c r="K11" i="15"/>
  <c r="L11" i="15"/>
  <c r="K15" i="15"/>
  <c r="L15" i="15"/>
  <c r="K18" i="15"/>
  <c r="L18" i="15"/>
  <c r="K24" i="15"/>
  <c r="L24" i="15"/>
  <c r="K26" i="15"/>
  <c r="L26" i="15"/>
  <c r="K29" i="15"/>
  <c r="L29" i="15"/>
  <c r="K32" i="15"/>
  <c r="L32" i="15"/>
  <c r="K7" i="14"/>
  <c r="L7" i="14"/>
  <c r="K11" i="14"/>
  <c r="L11" i="14"/>
  <c r="K16" i="14"/>
  <c r="L16" i="14"/>
  <c r="K18" i="14"/>
  <c r="L18" i="14"/>
  <c r="K20" i="14"/>
  <c r="L20" i="14"/>
  <c r="K27" i="14"/>
  <c r="L27" i="14"/>
  <c r="K30" i="14"/>
  <c r="L30" i="14"/>
  <c r="K34" i="14"/>
  <c r="L34" i="14"/>
  <c r="K5" i="14"/>
  <c r="L5" i="14"/>
  <c r="K9" i="14"/>
  <c r="L9" i="14"/>
  <c r="K12" i="14"/>
  <c r="L12" i="14"/>
  <c r="K14" i="14"/>
  <c r="L14" i="14"/>
  <c r="K22" i="14"/>
  <c r="L22" i="14"/>
  <c r="K24" i="14"/>
  <c r="L24" i="14"/>
  <c r="K29" i="14"/>
  <c r="L29" i="14"/>
  <c r="K33" i="14"/>
  <c r="L33" i="14"/>
  <c r="K6" i="13"/>
  <c r="L6" i="13"/>
  <c r="K11" i="13"/>
  <c r="L11" i="13"/>
  <c r="K15" i="13"/>
  <c r="L15" i="13"/>
  <c r="K19" i="13"/>
  <c r="L19" i="13"/>
  <c r="K24" i="13"/>
  <c r="L24" i="13"/>
  <c r="K5" i="13"/>
  <c r="L5" i="13"/>
  <c r="K18" i="13"/>
  <c r="L18" i="13"/>
  <c r="K22" i="13"/>
  <c r="L22" i="13"/>
  <c r="K27" i="13"/>
  <c r="L27" i="13"/>
  <c r="K9" i="13"/>
  <c r="L9" i="13"/>
  <c r="K12" i="13"/>
  <c r="L12" i="13"/>
  <c r="K17" i="13"/>
  <c r="L17" i="13"/>
  <c r="K21" i="13"/>
  <c r="L21" i="13"/>
  <c r="K25" i="13"/>
  <c r="L25" i="13"/>
  <c r="K26" i="13"/>
  <c r="L26" i="13"/>
  <c r="K28" i="13"/>
  <c r="L28" i="13"/>
  <c r="K30" i="13"/>
  <c r="L30" i="13"/>
  <c r="K4" i="13"/>
  <c r="L4" i="13"/>
  <c r="K7" i="13"/>
  <c r="L7" i="13"/>
  <c r="K8" i="13"/>
  <c r="L8" i="13"/>
  <c r="K10" i="13"/>
  <c r="L10" i="13"/>
  <c r="K14" i="13"/>
  <c r="L14" i="13"/>
  <c r="K20" i="13"/>
  <c r="L20" i="13"/>
  <c r="K23" i="13"/>
  <c r="L23" i="13"/>
  <c r="K32" i="13"/>
  <c r="L32" i="13"/>
  <c r="K4" i="12"/>
  <c r="L4" i="12"/>
  <c r="K6" i="12"/>
  <c r="L6" i="12"/>
  <c r="K11" i="12"/>
  <c r="L11" i="12"/>
  <c r="K15" i="12"/>
  <c r="L15" i="12"/>
  <c r="K17" i="12"/>
  <c r="L17" i="12"/>
  <c r="K21" i="12"/>
  <c r="L21" i="12"/>
  <c r="K22" i="12"/>
  <c r="L22" i="12"/>
  <c r="K24" i="12"/>
  <c r="L24" i="12"/>
  <c r="K34" i="12"/>
  <c r="L34" i="12"/>
  <c r="K7" i="12"/>
  <c r="L7" i="12"/>
  <c r="K9" i="12"/>
  <c r="L9" i="12"/>
  <c r="K12" i="12"/>
  <c r="L12" i="12"/>
  <c r="K18" i="12"/>
  <c r="L18" i="12"/>
  <c r="K26" i="12"/>
  <c r="L26" i="12"/>
  <c r="K29" i="12"/>
  <c r="L29" i="12"/>
  <c r="K31" i="12"/>
  <c r="L31" i="12"/>
  <c r="G12" i="1"/>
  <c r="G160" i="1"/>
  <c r="G145" i="1"/>
  <c r="G140" i="1"/>
  <c r="G135" i="1"/>
  <c r="G115" i="1"/>
  <c r="G105" i="1"/>
  <c r="G90" i="1"/>
  <c r="G85" i="1"/>
  <c r="G75" i="1"/>
  <c r="G65" i="1"/>
  <c r="G60" i="1"/>
  <c r="G50" i="1"/>
  <c r="G40" i="1"/>
  <c r="G35" i="1"/>
  <c r="G20" i="1"/>
  <c r="G15" i="1"/>
  <c r="G5" i="1"/>
  <c r="G155" i="1"/>
  <c r="G150" i="1"/>
  <c r="G130" i="1"/>
  <c r="G125" i="1"/>
  <c r="G120" i="1"/>
  <c r="G110" i="1"/>
  <c r="G100" i="1"/>
  <c r="G95" i="1"/>
  <c r="G80" i="1"/>
  <c r="G70" i="1"/>
  <c r="G55" i="1"/>
  <c r="G45" i="1"/>
  <c r="G30" i="1"/>
  <c r="G25" i="1"/>
  <c r="G10" i="1"/>
  <c r="G154" i="1"/>
  <c r="G149" i="1"/>
  <c r="G139" i="1"/>
  <c r="G134" i="1"/>
  <c r="G124" i="1"/>
  <c r="G114" i="1"/>
  <c r="G104" i="1"/>
  <c r="G94" i="1"/>
  <c r="G89" i="1"/>
  <c r="G79" i="1"/>
  <c r="G69" i="1"/>
  <c r="G59" i="1"/>
  <c r="G44" i="1"/>
  <c r="G34" i="1"/>
  <c r="G24" i="1"/>
  <c r="G14" i="1"/>
  <c r="G159" i="1"/>
  <c r="G144" i="1"/>
  <c r="G129" i="1"/>
  <c r="G119" i="1"/>
  <c r="G109" i="1"/>
  <c r="G99" i="1"/>
  <c r="G84" i="1"/>
  <c r="G74" i="1"/>
  <c r="G64" i="1"/>
  <c r="G54" i="1"/>
  <c r="G49" i="1"/>
  <c r="G39" i="1"/>
  <c r="G29" i="1"/>
  <c r="G19" i="1"/>
  <c r="G9" i="1"/>
  <c r="G4" i="1"/>
  <c r="G153" i="1"/>
  <c r="G148" i="1"/>
  <c r="G133" i="1"/>
  <c r="G123" i="1"/>
  <c r="G113" i="1"/>
  <c r="G108" i="1"/>
  <c r="G83" i="1"/>
  <c r="G73" i="1"/>
  <c r="G68" i="1"/>
  <c r="G53" i="1"/>
  <c r="G43" i="1"/>
  <c r="G38" i="1"/>
  <c r="G18" i="1"/>
  <c r="G13" i="1"/>
  <c r="G3" i="1"/>
  <c r="G158" i="1"/>
  <c r="G143" i="1"/>
  <c r="G138" i="1"/>
  <c r="G128" i="1"/>
  <c r="G118" i="1"/>
  <c r="G103" i="1"/>
  <c r="G98" i="1"/>
  <c r="G93" i="1"/>
  <c r="G88" i="1"/>
  <c r="G78" i="1"/>
  <c r="G63" i="1"/>
  <c r="G58" i="1"/>
  <c r="G48" i="1"/>
  <c r="G33" i="1"/>
  <c r="G28" i="1"/>
  <c r="G23" i="1"/>
  <c r="G8" i="1"/>
  <c r="G152" i="1"/>
  <c r="G147" i="1"/>
  <c r="G127" i="1"/>
  <c r="G117" i="1"/>
  <c r="G102" i="1"/>
  <c r="G97" i="1"/>
  <c r="G87" i="1"/>
  <c r="G82" i="1"/>
  <c r="G72" i="1"/>
  <c r="G67" i="1"/>
  <c r="G42" i="1"/>
  <c r="G37" i="1"/>
  <c r="G32" i="1"/>
  <c r="G22" i="1"/>
  <c r="G17" i="1"/>
  <c r="G2" i="1"/>
  <c r="G1" i="1"/>
  <c r="G7" i="1"/>
  <c r="G27" i="1"/>
  <c r="G47" i="1"/>
  <c r="G52" i="1"/>
  <c r="G57" i="1"/>
  <c r="G62" i="1"/>
  <c r="G77" i="1"/>
  <c r="G92" i="1"/>
  <c r="G107" i="1"/>
  <c r="G112" i="1"/>
  <c r="G122" i="1"/>
  <c r="G132" i="1"/>
  <c r="G137" i="1"/>
  <c r="G142" i="1"/>
  <c r="G157" i="1"/>
  <c r="H140" i="1"/>
  <c r="H135" i="1"/>
  <c r="H90" i="1"/>
  <c r="H85" i="1"/>
  <c r="H60" i="1"/>
  <c r="H50" i="1"/>
  <c r="H20" i="1"/>
  <c r="H15" i="1"/>
  <c r="H150" i="1"/>
  <c r="H130" i="1"/>
  <c r="H110" i="1"/>
  <c r="H100" i="1"/>
  <c r="H70" i="1"/>
  <c r="H55" i="1"/>
  <c r="H25" i="1"/>
  <c r="H10" i="1"/>
  <c r="H105" i="1"/>
  <c r="H95" i="1"/>
  <c r="H120" i="1"/>
  <c r="H75" i="1"/>
  <c r="H5" i="1"/>
  <c r="H125" i="1"/>
  <c r="H40" i="1"/>
  <c r="H160" i="1"/>
  <c r="H30" i="1"/>
  <c r="H155" i="1"/>
  <c r="H45" i="1"/>
  <c r="H35" i="1"/>
  <c r="H145" i="1"/>
  <c r="H115" i="1"/>
  <c r="H80" i="1"/>
  <c r="H65" i="1"/>
  <c r="J20" i="7"/>
  <c r="I20" i="7"/>
  <c r="J13" i="7"/>
  <c r="I13" i="7"/>
  <c r="J11" i="7"/>
  <c r="I11" i="7"/>
  <c r="J17" i="7"/>
  <c r="I17" i="7"/>
  <c r="J16" i="7"/>
  <c r="I16" i="7"/>
  <c r="J18" i="7"/>
  <c r="I18" i="7"/>
  <c r="J7" i="7"/>
  <c r="I7" i="7"/>
  <c r="J12" i="7"/>
  <c r="I12" i="7"/>
  <c r="J14" i="7"/>
  <c r="I14" i="7"/>
  <c r="J19" i="7"/>
  <c r="I19" i="7"/>
  <c r="J6" i="7"/>
  <c r="I6" i="7"/>
  <c r="J10" i="7"/>
  <c r="I10" i="7"/>
  <c r="J9" i="7"/>
  <c r="I9" i="7"/>
  <c r="J8" i="7"/>
  <c r="I8" i="7"/>
  <c r="J5" i="7"/>
  <c r="I5" i="7"/>
  <c r="J15" i="7"/>
  <c r="I15" i="7"/>
  <c r="J18" i="9"/>
  <c r="I18" i="9"/>
  <c r="J11" i="9"/>
  <c r="I11" i="9"/>
  <c r="J6" i="9"/>
  <c r="I6" i="9"/>
  <c r="J19" i="9"/>
  <c r="I19" i="9"/>
  <c r="J15" i="9"/>
  <c r="I15" i="9"/>
  <c r="J13" i="9"/>
  <c r="I13" i="9"/>
  <c r="J9" i="9"/>
  <c r="I9" i="9"/>
  <c r="J10" i="9"/>
  <c r="I10" i="9"/>
  <c r="J14" i="9"/>
  <c r="I14" i="9"/>
  <c r="J17" i="9"/>
  <c r="I17" i="9"/>
  <c r="J8" i="9"/>
  <c r="I8" i="9"/>
  <c r="J4" i="9"/>
  <c r="I4" i="9"/>
  <c r="J16" i="9"/>
  <c r="I16" i="9"/>
  <c r="J12" i="9"/>
  <c r="I12" i="9"/>
  <c r="J7" i="9"/>
  <c r="I7" i="9"/>
  <c r="J5" i="9"/>
  <c r="I5" i="9"/>
  <c r="J11" i="8"/>
  <c r="I11" i="8"/>
  <c r="J16" i="8"/>
  <c r="I16" i="8"/>
  <c r="J12" i="8"/>
  <c r="I12" i="8"/>
  <c r="J8" i="8"/>
  <c r="I8" i="8"/>
  <c r="J14" i="8"/>
  <c r="I14" i="8"/>
  <c r="J9" i="8"/>
  <c r="I9" i="8"/>
  <c r="J10" i="8"/>
  <c r="I10" i="8"/>
  <c r="J15" i="8"/>
  <c r="I15" i="8"/>
  <c r="J17" i="8"/>
  <c r="I17" i="8"/>
  <c r="J19" i="8"/>
  <c r="I19" i="8"/>
  <c r="J6" i="8"/>
  <c r="I6" i="8"/>
  <c r="J7" i="8"/>
  <c r="I7" i="8"/>
  <c r="J18" i="8"/>
  <c r="I18" i="8"/>
  <c r="J20" i="8"/>
  <c r="I20" i="8"/>
  <c r="J5" i="8"/>
  <c r="I5" i="8"/>
  <c r="J13" i="8"/>
  <c r="I13" i="8"/>
  <c r="J7" i="10"/>
  <c r="I7" i="10"/>
  <c r="J9" i="10"/>
  <c r="I9" i="10"/>
  <c r="J19" i="10"/>
  <c r="I19" i="10"/>
  <c r="J18" i="10"/>
  <c r="I18" i="10"/>
  <c r="J6" i="10"/>
  <c r="I6" i="10"/>
  <c r="J16" i="10"/>
  <c r="I16" i="10"/>
  <c r="J11" i="10"/>
  <c r="I11" i="10"/>
  <c r="J5" i="10"/>
  <c r="I5" i="10"/>
  <c r="J13" i="10"/>
  <c r="I13" i="10"/>
  <c r="J17" i="10"/>
  <c r="I17" i="10"/>
  <c r="J12" i="10"/>
  <c r="I12" i="10"/>
  <c r="J4" i="10"/>
  <c r="I4" i="10"/>
  <c r="J14" i="10"/>
  <c r="I14" i="10"/>
  <c r="J15" i="10"/>
  <c r="I15" i="10"/>
  <c r="J10" i="10"/>
  <c r="I10" i="10"/>
  <c r="J8" i="10"/>
  <c r="I8" i="10"/>
  <c r="J12" i="6"/>
  <c r="I12" i="6"/>
  <c r="J18" i="6"/>
  <c r="I18" i="6"/>
  <c r="J5" i="6"/>
  <c r="I5" i="6"/>
  <c r="J14" i="6"/>
  <c r="I14" i="6"/>
  <c r="J11" i="6"/>
  <c r="I11" i="6"/>
  <c r="J8" i="6"/>
  <c r="I8" i="6"/>
  <c r="J20" i="6"/>
  <c r="I20" i="6"/>
  <c r="J6" i="6"/>
  <c r="I6" i="6"/>
  <c r="J7" i="6"/>
  <c r="I7" i="6"/>
  <c r="J17" i="6"/>
  <c r="I17" i="6"/>
  <c r="J10" i="6"/>
  <c r="I10" i="6"/>
  <c r="J13" i="6"/>
  <c r="I13" i="6"/>
  <c r="J15" i="6"/>
  <c r="I15" i="6"/>
  <c r="J19" i="6"/>
  <c r="I19" i="6"/>
  <c r="J16" i="6"/>
  <c r="I16" i="6"/>
  <c r="J9" i="6"/>
  <c r="I9" i="6"/>
  <c r="J4" i="6"/>
  <c r="I4" i="6"/>
  <c r="J10" i="5"/>
  <c r="I10" i="5"/>
  <c r="J8" i="5"/>
  <c r="I8" i="5"/>
  <c r="J6" i="5"/>
  <c r="I6" i="5"/>
  <c r="J19" i="5"/>
  <c r="I19" i="5"/>
  <c r="J12" i="5"/>
  <c r="I12" i="5"/>
  <c r="J13" i="5"/>
  <c r="I13" i="5"/>
  <c r="J18" i="5"/>
  <c r="I18" i="5"/>
  <c r="J17" i="5"/>
  <c r="I17" i="5"/>
  <c r="J9" i="5"/>
  <c r="I9" i="5"/>
  <c r="J16" i="5"/>
  <c r="I16" i="5"/>
  <c r="J7" i="5"/>
  <c r="I7" i="5"/>
  <c r="J21" i="5"/>
  <c r="I21" i="5"/>
  <c r="J14" i="5"/>
  <c r="I14" i="5"/>
  <c r="J15" i="5"/>
  <c r="I15" i="5"/>
  <c r="J20" i="5"/>
  <c r="I20" i="5"/>
  <c r="J11" i="5"/>
  <c r="I11" i="5"/>
  <c r="J22" i="5"/>
  <c r="I22" i="5"/>
  <c r="I6" i="4"/>
  <c r="J6" i="4"/>
  <c r="I12" i="4"/>
  <c r="J16" i="4"/>
  <c r="I16" i="4"/>
  <c r="J8" i="4"/>
  <c r="I8" i="4"/>
  <c r="J21" i="4"/>
  <c r="I21" i="4"/>
  <c r="J15" i="4"/>
  <c r="I15" i="4"/>
  <c r="J13" i="4"/>
  <c r="I13" i="4"/>
  <c r="J17" i="4"/>
  <c r="I17" i="4"/>
  <c r="J14" i="4"/>
  <c r="I14" i="4"/>
  <c r="J19" i="4"/>
  <c r="I19" i="4"/>
  <c r="J23" i="4"/>
  <c r="I23" i="4"/>
  <c r="J5" i="4"/>
  <c r="I5" i="4"/>
  <c r="J11" i="4"/>
  <c r="I11" i="4"/>
  <c r="J20" i="4"/>
  <c r="I20" i="4"/>
  <c r="J7" i="4"/>
  <c r="I7" i="4"/>
  <c r="J4" i="4"/>
  <c r="I4" i="4"/>
  <c r="J10" i="4"/>
  <c r="I10" i="4"/>
  <c r="J18" i="4"/>
  <c r="I18" i="4"/>
  <c r="J22" i="4"/>
  <c r="I22" i="4"/>
  <c r="J9" i="4"/>
  <c r="I9" i="4"/>
  <c r="J24" i="4"/>
  <c r="I24" i="4"/>
  <c r="J12" i="4"/>
  <c r="I16" i="3"/>
  <c r="J16" i="3"/>
  <c r="I4" i="3"/>
  <c r="J4" i="3"/>
  <c r="I19" i="3"/>
  <c r="J19" i="3"/>
  <c r="I3" i="3"/>
  <c r="J3" i="3"/>
  <c r="I18" i="3"/>
  <c r="J18" i="3"/>
  <c r="I14" i="3"/>
  <c r="J14" i="3"/>
  <c r="I17" i="3"/>
  <c r="J17" i="3"/>
  <c r="I8" i="3"/>
  <c r="J8" i="3"/>
  <c r="I20" i="3"/>
  <c r="J20" i="3"/>
  <c r="I21" i="3"/>
  <c r="J21" i="3"/>
  <c r="I11" i="3"/>
  <c r="J11" i="3"/>
  <c r="I7" i="3"/>
  <c r="J7" i="3"/>
  <c r="I2" i="3"/>
  <c r="J2" i="3"/>
  <c r="I6" i="3"/>
  <c r="J6" i="3"/>
  <c r="I12" i="3"/>
  <c r="J12" i="3"/>
  <c r="I13" i="3"/>
  <c r="J13" i="3"/>
  <c r="I9" i="3"/>
  <c r="J9" i="3"/>
  <c r="I15" i="3"/>
  <c r="J15" i="3"/>
  <c r="I5" i="3"/>
  <c r="J5" i="3"/>
  <c r="J10" i="3"/>
  <c r="I10" i="3"/>
  <c r="K4" i="9"/>
  <c r="L4" i="9"/>
  <c r="K17" i="9"/>
  <c r="L17" i="9"/>
  <c r="K10" i="9"/>
  <c r="L10" i="9"/>
  <c r="K13" i="9"/>
  <c r="L13" i="9"/>
  <c r="K6" i="9"/>
  <c r="L6" i="9"/>
  <c r="K18" i="9"/>
  <c r="L18" i="9"/>
  <c r="K15" i="7"/>
  <c r="L15" i="7"/>
  <c r="K8" i="7"/>
  <c r="L8" i="7"/>
  <c r="K10" i="7"/>
  <c r="L10" i="7"/>
  <c r="K19" i="7"/>
  <c r="L19" i="7"/>
  <c r="K12" i="7"/>
  <c r="L12" i="7"/>
  <c r="K18" i="7"/>
  <c r="L18" i="7"/>
  <c r="K17" i="7"/>
  <c r="L17" i="7"/>
  <c r="K13" i="7"/>
  <c r="L13" i="7"/>
  <c r="K22" i="5"/>
  <c r="L22" i="5"/>
  <c r="K15" i="5"/>
  <c r="L15" i="5"/>
  <c r="K21" i="5"/>
  <c r="L21" i="5"/>
  <c r="K7" i="5"/>
  <c r="L7" i="5"/>
  <c r="K9" i="5"/>
  <c r="L9" i="5"/>
  <c r="K18" i="5"/>
  <c r="L18" i="5"/>
  <c r="K12" i="5"/>
  <c r="L12" i="5"/>
  <c r="K6" i="5"/>
  <c r="L6" i="5"/>
  <c r="K10" i="5"/>
  <c r="L10" i="5"/>
  <c r="K16" i="6"/>
  <c r="L16" i="6"/>
  <c r="K15" i="6"/>
  <c r="L15" i="6"/>
  <c r="K10" i="6"/>
  <c r="L10" i="6"/>
  <c r="K7" i="6"/>
  <c r="L7" i="6"/>
  <c r="K20" i="6"/>
  <c r="L20" i="6"/>
  <c r="K11" i="6"/>
  <c r="L11" i="6"/>
  <c r="K5" i="6"/>
  <c r="L5" i="6"/>
  <c r="K12" i="6"/>
  <c r="L12" i="6"/>
  <c r="K8" i="10"/>
  <c r="L8" i="10"/>
  <c r="K15" i="10"/>
  <c r="L15" i="10"/>
  <c r="K4" i="10"/>
  <c r="L4" i="10"/>
  <c r="K17" i="10"/>
  <c r="L17" i="10"/>
  <c r="K11" i="10"/>
  <c r="L11" i="10"/>
  <c r="K6" i="10"/>
  <c r="L6" i="10"/>
  <c r="K19" i="10"/>
  <c r="L19" i="10"/>
  <c r="K7" i="10"/>
  <c r="L7" i="10"/>
  <c r="K5" i="8"/>
  <c r="L5" i="8"/>
  <c r="K18" i="8"/>
  <c r="L18" i="8"/>
  <c r="K6" i="8"/>
  <c r="L6" i="8"/>
  <c r="K17" i="8"/>
  <c r="L17" i="8"/>
  <c r="K15" i="8"/>
  <c r="L15" i="8"/>
  <c r="K9" i="8"/>
  <c r="L9" i="8"/>
  <c r="K8" i="8"/>
  <c r="L8" i="8"/>
  <c r="K5" i="9"/>
  <c r="L5" i="9"/>
  <c r="K10" i="8"/>
  <c r="L10" i="8"/>
  <c r="K9" i="4"/>
  <c r="L9" i="4"/>
  <c r="K18" i="4"/>
  <c r="L18" i="4"/>
  <c r="K4" i="4"/>
  <c r="L4" i="4"/>
  <c r="K20" i="4"/>
  <c r="L20" i="4"/>
  <c r="K5" i="4"/>
  <c r="L5" i="4"/>
  <c r="K19" i="4"/>
  <c r="L19" i="4"/>
  <c r="K17" i="4"/>
  <c r="L17" i="4"/>
  <c r="K13" i="4"/>
  <c r="L13" i="4"/>
  <c r="K21" i="4"/>
  <c r="L21" i="4"/>
  <c r="K12" i="4"/>
  <c r="L12" i="4"/>
  <c r="K12" i="8"/>
  <c r="L12" i="8"/>
  <c r="K7" i="9"/>
  <c r="L7" i="9"/>
  <c r="K16" i="9"/>
  <c r="L16" i="9"/>
  <c r="K12" i="9"/>
  <c r="L12" i="9"/>
  <c r="K8" i="9"/>
  <c r="L8" i="9"/>
  <c r="K14" i="9"/>
  <c r="L14" i="9"/>
  <c r="K9" i="9"/>
  <c r="L9" i="9"/>
  <c r="K15" i="9"/>
  <c r="L15" i="9"/>
  <c r="K19" i="9"/>
  <c r="L19" i="9"/>
  <c r="K11" i="9"/>
  <c r="L11" i="9"/>
  <c r="K5" i="7"/>
  <c r="L5" i="7"/>
  <c r="K9" i="7"/>
  <c r="L9" i="7"/>
  <c r="K6" i="7"/>
  <c r="L6" i="7"/>
  <c r="K14" i="7"/>
  <c r="L14" i="7"/>
  <c r="K7" i="7"/>
  <c r="L7" i="7"/>
  <c r="K16" i="7"/>
  <c r="L16" i="7"/>
  <c r="K11" i="7"/>
  <c r="L11" i="7"/>
  <c r="K20" i="7"/>
  <c r="L20" i="7"/>
  <c r="K16" i="3"/>
  <c r="L16" i="3"/>
  <c r="K14" i="8"/>
  <c r="L14" i="8"/>
  <c r="K11" i="8"/>
  <c r="L11" i="8"/>
  <c r="K24" i="4"/>
  <c r="L24" i="4"/>
  <c r="K22" i="4"/>
  <c r="L22" i="4"/>
  <c r="K10" i="4"/>
  <c r="L10" i="4"/>
  <c r="K7" i="4"/>
  <c r="L7" i="4"/>
  <c r="K11" i="4"/>
  <c r="L11" i="4"/>
  <c r="K23" i="4"/>
  <c r="L23" i="4"/>
  <c r="K14" i="4"/>
  <c r="L14" i="4"/>
  <c r="K15" i="4"/>
  <c r="L15" i="4"/>
  <c r="K8" i="4"/>
  <c r="L8" i="4"/>
  <c r="K16" i="4"/>
  <c r="L16" i="4"/>
  <c r="K6" i="4"/>
  <c r="L6" i="4"/>
  <c r="K7" i="8"/>
  <c r="L7" i="8"/>
  <c r="K19" i="8"/>
  <c r="L19" i="8"/>
  <c r="K16" i="8"/>
  <c r="L16" i="8"/>
  <c r="K11" i="5"/>
  <c r="L11" i="5"/>
  <c r="K20" i="5"/>
  <c r="L20" i="5"/>
  <c r="K14" i="5"/>
  <c r="L14" i="5"/>
  <c r="K16" i="5"/>
  <c r="L16" i="5"/>
  <c r="K17" i="5"/>
  <c r="L17" i="5"/>
  <c r="K13" i="5"/>
  <c r="L13" i="5"/>
  <c r="K19" i="5"/>
  <c r="L19" i="5"/>
  <c r="K8" i="5"/>
  <c r="L8" i="5"/>
  <c r="K4" i="6"/>
  <c r="L4" i="6"/>
  <c r="K9" i="6"/>
  <c r="L9" i="6"/>
  <c r="K19" i="6"/>
  <c r="L19" i="6"/>
  <c r="K13" i="6"/>
  <c r="L13" i="6"/>
  <c r="K17" i="6"/>
  <c r="L17" i="6"/>
  <c r="K6" i="6"/>
  <c r="L6" i="6"/>
  <c r="K8" i="6"/>
  <c r="L8" i="6"/>
  <c r="K14" i="6"/>
  <c r="L14" i="6"/>
  <c r="K18" i="6"/>
  <c r="L18" i="6"/>
  <c r="K10" i="10"/>
  <c r="L10" i="10"/>
  <c r="K14" i="10"/>
  <c r="L14" i="10"/>
  <c r="K12" i="10"/>
  <c r="L12" i="10"/>
  <c r="K13" i="10"/>
  <c r="L13" i="10"/>
  <c r="K5" i="10"/>
  <c r="L5" i="10"/>
  <c r="K16" i="10"/>
  <c r="L16" i="10"/>
  <c r="K18" i="10"/>
  <c r="L18" i="10"/>
  <c r="K9" i="10"/>
  <c r="L9" i="10"/>
  <c r="K13" i="8"/>
  <c r="L13" i="8"/>
  <c r="K20" i="8"/>
  <c r="L20" i="8"/>
  <c r="K15" i="3"/>
  <c r="L15" i="3"/>
  <c r="K13" i="3"/>
  <c r="L13" i="3"/>
  <c r="K6" i="3"/>
  <c r="L6" i="3"/>
  <c r="K2" i="3"/>
  <c r="L2" i="3"/>
  <c r="K11" i="3"/>
  <c r="L11" i="3"/>
  <c r="K21" i="3"/>
  <c r="L21" i="3"/>
  <c r="K8" i="3"/>
  <c r="L8" i="3"/>
  <c r="K14" i="3"/>
  <c r="L14" i="3"/>
  <c r="K3" i="3"/>
  <c r="L3" i="3"/>
  <c r="K4" i="3"/>
  <c r="L4" i="3"/>
  <c r="K5" i="3"/>
  <c r="L5" i="3"/>
  <c r="K9" i="3"/>
  <c r="L9" i="3"/>
  <c r="K12" i="3"/>
  <c r="L12" i="3"/>
  <c r="K7" i="3"/>
  <c r="L7" i="3"/>
  <c r="K20" i="3"/>
  <c r="L20" i="3"/>
  <c r="K17" i="3"/>
  <c r="L17" i="3"/>
  <c r="K18" i="3"/>
  <c r="L18" i="3"/>
  <c r="K19" i="3"/>
  <c r="L19" i="3"/>
  <c r="K10" i="3"/>
  <c r="L10" i="3"/>
</calcChain>
</file>

<file path=xl/sharedStrings.xml><?xml version="1.0" encoding="utf-8"?>
<sst xmlns="http://schemas.openxmlformats.org/spreadsheetml/2006/main" count="2934" uniqueCount="368">
  <si>
    <t>No</t>
  </si>
  <si>
    <t>Section</t>
  </si>
  <si>
    <t>Time</t>
  </si>
  <si>
    <t>Club</t>
  </si>
  <si>
    <t>Test</t>
  </si>
  <si>
    <t>Rider</t>
  </si>
  <si>
    <t>Horse</t>
  </si>
  <si>
    <t>Team?</t>
  </si>
  <si>
    <t>A1</t>
  </si>
  <si>
    <t>Wessex Gold Prosecco</t>
  </si>
  <si>
    <t>P7</t>
  </si>
  <si>
    <t>Kingsleaze Red</t>
  </si>
  <si>
    <t>Sarah Nicholson</t>
  </si>
  <si>
    <t>Rufus N'Og</t>
  </si>
  <si>
    <t>P12</t>
  </si>
  <si>
    <t>VWH Lions</t>
  </si>
  <si>
    <t>Jo Thornton</t>
  </si>
  <si>
    <t>Greystone Galway Bay</t>
  </si>
  <si>
    <t>N28</t>
  </si>
  <si>
    <t>VWH</t>
  </si>
  <si>
    <t>Fi Boughton</t>
  </si>
  <si>
    <t>Real Milan</t>
  </si>
  <si>
    <t>IND</t>
  </si>
  <si>
    <t>N30</t>
  </si>
  <si>
    <t>VWH Cheetahs</t>
  </si>
  <si>
    <t>Sarah Pym</t>
  </si>
  <si>
    <t>Hawkvalley Warrior Princess</t>
  </si>
  <si>
    <t>Bath Bubbles</t>
  </si>
  <si>
    <t>Annette Sawyer</t>
  </si>
  <si>
    <t>Roxy</t>
  </si>
  <si>
    <t>Frampton Lions</t>
  </si>
  <si>
    <t>Sharon Moss</t>
  </si>
  <si>
    <t>Tiger Oats</t>
  </si>
  <si>
    <t>Kennet Vale Pinot</t>
  </si>
  <si>
    <t>Lynda Harvey</t>
  </si>
  <si>
    <t>Georgia</t>
  </si>
  <si>
    <t>Swindon Zebedees</t>
  </si>
  <si>
    <t>Claire Burton</t>
  </si>
  <si>
    <t>The Musketeer</t>
  </si>
  <si>
    <t>Severn Vale Pixies</t>
  </si>
  <si>
    <t>Louise Drew-Morgan</t>
  </si>
  <si>
    <t>Sangrug Mathew</t>
  </si>
  <si>
    <t>Saxon Warriors</t>
  </si>
  <si>
    <t>Claire Daniels</t>
  </si>
  <si>
    <t>Ricky The Rebel</t>
  </si>
  <si>
    <t xml:space="preserve">Kennet Vale </t>
  </si>
  <si>
    <t>Claire Townsend</t>
  </si>
  <si>
    <t>Fade to Grey</t>
  </si>
  <si>
    <t>Swindon</t>
  </si>
  <si>
    <t>Eleanor Newman</t>
  </si>
  <si>
    <t>Brynder Midnight Express</t>
  </si>
  <si>
    <t>Bath Bombs</t>
  </si>
  <si>
    <t>Julia Holdway</t>
  </si>
  <si>
    <t>Peek a Boo</t>
  </si>
  <si>
    <t>Leah Dickenson</t>
  </si>
  <si>
    <t>Ladykillers Hingis</t>
  </si>
  <si>
    <t>Veteran Horse</t>
  </si>
  <si>
    <t>Nicky Burston</t>
  </si>
  <si>
    <t>Foxy Lady</t>
  </si>
  <si>
    <t>Kingsleaze</t>
  </si>
  <si>
    <t>Imogen Morgan</t>
  </si>
  <si>
    <t>Abbeyside Paddy</t>
  </si>
  <si>
    <t>Frampton Leopards</t>
  </si>
  <si>
    <t>Yvonne Levett</t>
  </si>
  <si>
    <t>Dotty</t>
  </si>
  <si>
    <t>Severn Vale Imps</t>
  </si>
  <si>
    <t>Caroline Campbell-Hill</t>
  </si>
  <si>
    <t>Pucklechurch The Warrior</t>
  </si>
  <si>
    <t>Berkeley Brownies</t>
  </si>
  <si>
    <t>Jules Moore</t>
  </si>
  <si>
    <t>Wiggy</t>
  </si>
  <si>
    <t>Cotswold Edge of Reason</t>
  </si>
  <si>
    <t>Chris Clark</t>
  </si>
  <si>
    <t>Norjack</t>
  </si>
  <si>
    <t>Veteran Horse Silver Foxes</t>
  </si>
  <si>
    <t>Teresa Green</t>
  </si>
  <si>
    <t>Cheeky Cavalier</t>
  </si>
  <si>
    <t>A2</t>
  </si>
  <si>
    <t>Bath Mermaids</t>
  </si>
  <si>
    <t>Debbie Martin</t>
  </si>
  <si>
    <t>Cotswold Conjurer</t>
  </si>
  <si>
    <t>Saxon Swordsmen</t>
  </si>
  <si>
    <t>Lizzie Mayo</t>
  </si>
  <si>
    <t>Foxtrot India</t>
  </si>
  <si>
    <t>VWH Tigers</t>
  </si>
  <si>
    <t>Angela Clark</t>
  </si>
  <si>
    <t>Whitehawk Spunami</t>
  </si>
  <si>
    <t>Margaret Howell</t>
  </si>
  <si>
    <t>Nantllesg Aled</t>
  </si>
  <si>
    <t>Wessex Gold Pinot</t>
  </si>
  <si>
    <t>Stephanie Swadden</t>
  </si>
  <si>
    <t>Pinkhouse Solitaire</t>
  </si>
  <si>
    <t>Cotswold Edge of Glory</t>
  </si>
  <si>
    <t>Emma-Jayne Baggs</t>
  </si>
  <si>
    <t>Tasset Boy</t>
  </si>
  <si>
    <t>Bath Rubber Ducks</t>
  </si>
  <si>
    <t>Georgina Bryce</t>
  </si>
  <si>
    <t>Startreck Wonder</t>
  </si>
  <si>
    <t>Berkeley Rocky Road</t>
  </si>
  <si>
    <t>Sian Barke</t>
  </si>
  <si>
    <t>King Arthur</t>
  </si>
  <si>
    <t>Mark Carew</t>
  </si>
  <si>
    <t>Homeward Bound Silver Fin</t>
  </si>
  <si>
    <t>Severn Vale Fairies</t>
  </si>
  <si>
    <t>Lyn Miller</t>
  </si>
  <si>
    <t>Runnymead Diamond</t>
  </si>
  <si>
    <t>Berkeley Buns</t>
  </si>
  <si>
    <t>Gail Wilson</t>
  </si>
  <si>
    <t>Marlborough</t>
  </si>
  <si>
    <t>Niki Hinman</t>
  </si>
  <si>
    <t>Purdey Clover</t>
  </si>
  <si>
    <t>Veteran Horse Golden Oldies</t>
  </si>
  <si>
    <t>Gina Harris</t>
  </si>
  <si>
    <t>Cody</t>
  </si>
  <si>
    <t>Bath Time</t>
  </si>
  <si>
    <t>Rachel Steer</t>
  </si>
  <si>
    <t>Ballyard Golden Teddy</t>
  </si>
  <si>
    <t>Severn Vale Gnomes</t>
  </si>
  <si>
    <t>Denise McGurk</t>
  </si>
  <si>
    <t>Sophie's Choice</t>
  </si>
  <si>
    <t>Frampton</t>
  </si>
  <si>
    <t>Matilde Spyvee</t>
  </si>
  <si>
    <t>Westello</t>
  </si>
  <si>
    <t>Saxon Soldiers</t>
  </si>
  <si>
    <t>Karen Wade</t>
  </si>
  <si>
    <t>U Better Be Good</t>
  </si>
  <si>
    <t>Sue Raven</t>
  </si>
  <si>
    <t>Ryehill Emrys</t>
  </si>
  <si>
    <t>Sarah James</t>
  </si>
  <si>
    <t>Come On Annie</t>
  </si>
  <si>
    <t>Kingsleaze Blue</t>
  </si>
  <si>
    <t>Nickie Coombes</t>
  </si>
  <si>
    <t>Secret Expense</t>
  </si>
  <si>
    <t>Angela Stone-Carter</t>
  </si>
  <si>
    <t>Realisation</t>
  </si>
  <si>
    <t>Swindon Ermintrudes</t>
  </si>
  <si>
    <t>Tina Starling</t>
  </si>
  <si>
    <t>Master Blaster</t>
  </si>
  <si>
    <t>Kennet Vale Prosecco</t>
  </si>
  <si>
    <t>Jo Calder</t>
  </si>
  <si>
    <t>Ridgeway Lady</t>
  </si>
  <si>
    <t>B1</t>
  </si>
  <si>
    <t>Selina Hopkins</t>
  </si>
  <si>
    <t>Mores</t>
  </si>
  <si>
    <t>Jess Milford</t>
  </si>
  <si>
    <t>Unnamed</t>
  </si>
  <si>
    <t>Hannah Barnes</t>
  </si>
  <si>
    <t>Bolly</t>
  </si>
  <si>
    <t>Amy Mawson</t>
  </si>
  <si>
    <t>Bright Spirit</t>
  </si>
  <si>
    <t>Jen Watkins-Boden</t>
  </si>
  <si>
    <t>A Bob or Two</t>
  </si>
  <si>
    <t>Lettie Bellord</t>
  </si>
  <si>
    <t>Apache King</t>
  </si>
  <si>
    <t>Ashley Harris</t>
  </si>
  <si>
    <t>Jack</t>
  </si>
  <si>
    <t>Megan Field</t>
  </si>
  <si>
    <t>Morrigans Raven</t>
  </si>
  <si>
    <t>Andrea Moxey</t>
  </si>
  <si>
    <t>Kilcolgan Champ</t>
  </si>
  <si>
    <t>Nicci Cunningham</t>
  </si>
  <si>
    <t>Northwoods Preston</t>
  </si>
  <si>
    <t>Dale Webb</t>
  </si>
  <si>
    <t>Lyndell Birthday Boy</t>
  </si>
  <si>
    <t>Susie Vanderstegen-Drake</t>
  </si>
  <si>
    <t>Anouschka SP</t>
  </si>
  <si>
    <t>Teresa Bowler</t>
  </si>
  <si>
    <t>Tonto</t>
  </si>
  <si>
    <t>Laura Postlethwaite</t>
  </si>
  <si>
    <t>The Marshmallow</t>
  </si>
  <si>
    <t>Natasha Poole</t>
  </si>
  <si>
    <t>Zippy</t>
  </si>
  <si>
    <t>Sarah Raymond</t>
  </si>
  <si>
    <t>Rio</t>
  </si>
  <si>
    <t>Megan Goff</t>
  </si>
  <si>
    <t>Cheeko V</t>
  </si>
  <si>
    <t>Sarah Massey</t>
  </si>
  <si>
    <t>Ladykillers Lord Sampras</t>
  </si>
  <si>
    <t>B2</t>
  </si>
  <si>
    <t>Penny Hall</t>
  </si>
  <si>
    <t>Galbally Silver</t>
  </si>
  <si>
    <t>Holly Guley</t>
  </si>
  <si>
    <t>Lawrence</t>
  </si>
  <si>
    <t>Mel Vernon</t>
  </si>
  <si>
    <t>It's Blue</t>
  </si>
  <si>
    <t>Laura Hughes</t>
  </si>
  <si>
    <t>Zoe Stimpson</t>
  </si>
  <si>
    <t>Beaugwent Monty</t>
  </si>
  <si>
    <t>Melanie Glover</t>
  </si>
  <si>
    <t>Lakeside Cool Guy</t>
  </si>
  <si>
    <t>Emma Jackson</t>
  </si>
  <si>
    <t>Follow Me Z</t>
  </si>
  <si>
    <t>Fiona Burnard</t>
  </si>
  <si>
    <t>Steel The Moment</t>
  </si>
  <si>
    <t>Chantelle Bucknell</t>
  </si>
  <si>
    <t>Ballanless Boy</t>
  </si>
  <si>
    <t>Rose Lambert</t>
  </si>
  <si>
    <t>Fines Fox</t>
  </si>
  <si>
    <t>Kim Saunders</t>
  </si>
  <si>
    <t>Diesel</t>
  </si>
  <si>
    <t>Helen German</t>
  </si>
  <si>
    <t>Hayestown Fred</t>
  </si>
  <si>
    <t>Janet Border</t>
  </si>
  <si>
    <t>Cracker XI</t>
  </si>
  <si>
    <t>C1</t>
  </si>
  <si>
    <t>Ceri Shell</t>
  </si>
  <si>
    <t>Tempelorum Magic</t>
  </si>
  <si>
    <t>Jo Manning</t>
  </si>
  <si>
    <t>Llanbabo Liberty</t>
  </si>
  <si>
    <t>Fran Dark</t>
  </si>
  <si>
    <t>Starstruck</t>
  </si>
  <si>
    <t>Sarah-Jane Hanniford</t>
  </si>
  <si>
    <t>Izzy's Star</t>
  </si>
  <si>
    <t>Sarah Saunders</t>
  </si>
  <si>
    <t>Granville</t>
  </si>
  <si>
    <t>Aimee Caddock</t>
  </si>
  <si>
    <t>Laurem Rebel</t>
  </si>
  <si>
    <t>Lucy Lazaro-Keen</t>
  </si>
  <si>
    <t>Pandora's Elpis</t>
  </si>
  <si>
    <t>Gemma Holdway</t>
  </si>
  <si>
    <t>Alpha Delta Whiskey</t>
  </si>
  <si>
    <t>Rachel Frost</t>
  </si>
  <si>
    <t>Ria</t>
  </si>
  <si>
    <t>Georgie Silvey</t>
  </si>
  <si>
    <t>Ridgeway Highlander</t>
  </si>
  <si>
    <t>Becky Ormond</t>
  </si>
  <si>
    <t>Quarme Affaere</t>
  </si>
  <si>
    <t>Heather Lilley</t>
  </si>
  <si>
    <t>Steel Borrow</t>
  </si>
  <si>
    <t>Jude Matthews</t>
  </si>
  <si>
    <t xml:space="preserve">Dare to Dream </t>
  </si>
  <si>
    <t>Rebecca Herbert</t>
  </si>
  <si>
    <t>Miserden Hidalgo</t>
  </si>
  <si>
    <t>Sharon Blake</t>
  </si>
  <si>
    <t>Pickalittle</t>
  </si>
  <si>
    <t>Gemma Pearce</t>
  </si>
  <si>
    <t>Samurai</t>
  </si>
  <si>
    <t>Sally Thorne</t>
  </si>
  <si>
    <t>Barronstown Mist</t>
  </si>
  <si>
    <t>C2</t>
  </si>
  <si>
    <t>Naomi Carter</t>
  </si>
  <si>
    <t>The Springy Thingy</t>
  </si>
  <si>
    <t>Bev Snarey</t>
  </si>
  <si>
    <t>Rolo</t>
  </si>
  <si>
    <t>Kate Patterson</t>
  </si>
  <si>
    <t>Apollo VIII</t>
  </si>
  <si>
    <t>Alexis Symes</t>
  </si>
  <si>
    <t>Glen Carter</t>
  </si>
  <si>
    <t>Carol McDonagh</t>
  </si>
  <si>
    <t>Woody</t>
  </si>
  <si>
    <t>Sarah Dew</t>
  </si>
  <si>
    <t>Rushmore Skyfall</t>
  </si>
  <si>
    <t>Anne Rouse</t>
  </si>
  <si>
    <t>Steelers Singalong</t>
  </si>
  <si>
    <t>Arabella Mayo</t>
  </si>
  <si>
    <t>General Montgomery</t>
  </si>
  <si>
    <t>Helena Miller</t>
  </si>
  <si>
    <t>Fydo</t>
  </si>
  <si>
    <t>Lottie Davis</t>
  </si>
  <si>
    <t>Sandhills Star Turn</t>
  </si>
  <si>
    <t>Tess Bryer</t>
  </si>
  <si>
    <t>Bitterwell Harmony</t>
  </si>
  <si>
    <t>Somer Ward</t>
  </si>
  <si>
    <t>Demi Davis</t>
  </si>
  <si>
    <t>Easy Does It</t>
  </si>
  <si>
    <t>Ruth Saunders</t>
  </si>
  <si>
    <t>Dizzy Rascal VII</t>
  </si>
  <si>
    <t>Carolyn Kitson</t>
  </si>
  <si>
    <t>Future Proposition</t>
  </si>
  <si>
    <t>D1</t>
  </si>
  <si>
    <t>Christie McLean</t>
  </si>
  <si>
    <t>Benhill Coal Man</t>
  </si>
  <si>
    <t>Keeley Pearce</t>
  </si>
  <si>
    <t>The Midnight Hero</t>
  </si>
  <si>
    <t>Kayleigh Isaacs</t>
  </si>
  <si>
    <t>Fabio</t>
  </si>
  <si>
    <t>Grace Lynch</t>
  </si>
  <si>
    <t>Jara-H</t>
  </si>
  <si>
    <t>Claire Tobin</t>
  </si>
  <si>
    <t>Murphy's Fuselier</t>
  </si>
  <si>
    <t>Claire Simpson</t>
  </si>
  <si>
    <t>Escley Side Gwyllm</t>
  </si>
  <si>
    <t>Megan Blackmar</t>
  </si>
  <si>
    <t>Arie Cari</t>
  </si>
  <si>
    <t>Jenny Pickup</t>
  </si>
  <si>
    <t>Flightline Lucas</t>
  </si>
  <si>
    <t>Abbey Read</t>
  </si>
  <si>
    <t>Blackmoor Clover</t>
  </si>
  <si>
    <t>Mariana Gaussen</t>
  </si>
  <si>
    <t>Porta Dela</t>
  </si>
  <si>
    <t>Kayleigh Poole</t>
  </si>
  <si>
    <t>Gerry</t>
  </si>
  <si>
    <t>Jodie Taylor</t>
  </si>
  <si>
    <t>Elsa</t>
  </si>
  <si>
    <t>Don Sovereign</t>
  </si>
  <si>
    <t>Jill Beck</t>
  </si>
  <si>
    <t>Victory</t>
  </si>
  <si>
    <t>Sara Cloke</t>
  </si>
  <si>
    <t>Hinton Fairground</t>
  </si>
  <si>
    <t>D2</t>
  </si>
  <si>
    <t>Jill Holt</t>
  </si>
  <si>
    <t>Yocasta</t>
  </si>
  <si>
    <t>Nicola Walsby</t>
  </si>
  <si>
    <t>Rumour Has It</t>
  </si>
  <si>
    <t>Banager I'm Nearly Dun</t>
  </si>
  <si>
    <t>Emma Cornick</t>
  </si>
  <si>
    <t>Ballyphilip Lad</t>
  </si>
  <si>
    <t>Billy McIlroy</t>
  </si>
  <si>
    <t>Alice Tollworthy</t>
  </si>
  <si>
    <t>Tubby</t>
  </si>
  <si>
    <t>Kathleen Griffiths</t>
  </si>
  <si>
    <t>Stanswood Seaspray</t>
  </si>
  <si>
    <t>Polly Fews</t>
  </si>
  <si>
    <t>Digby</t>
  </si>
  <si>
    <t>Annitta Engel</t>
  </si>
  <si>
    <t>Curraghvarna Mara</t>
  </si>
  <si>
    <t>Silk Suds</t>
  </si>
  <si>
    <t>Jasmine Raven</t>
  </si>
  <si>
    <t>Knockanroe Spirit</t>
  </si>
  <si>
    <t>Sannanvalley Orchid</t>
  </si>
  <si>
    <t>Ann Taylor</t>
  </si>
  <si>
    <t>Wall-E</t>
  </si>
  <si>
    <t>Sarah Maddern</t>
  </si>
  <si>
    <t>Stormhill Michael</t>
  </si>
  <si>
    <t>Claire Maidment</t>
  </si>
  <si>
    <t>Dunmayno Star</t>
  </si>
  <si>
    <t>Ellie Clark</t>
  </si>
  <si>
    <t>Normandy Landings</t>
  </si>
  <si>
    <t>Rider number</t>
  </si>
  <si>
    <t>Total score</t>
  </si>
  <si>
    <t>Collectives</t>
  </si>
  <si>
    <t>Score excl collectives</t>
  </si>
  <si>
    <t>Percentage</t>
  </si>
  <si>
    <t>P7 total marks available</t>
  </si>
  <si>
    <t>Place</t>
  </si>
  <si>
    <t>Team place</t>
  </si>
  <si>
    <t>P14 total marks available</t>
  </si>
  <si>
    <t>N28 total marks available</t>
  </si>
  <si>
    <t>N30 total marks available</t>
  </si>
  <si>
    <t>Best 3 scores</t>
  </si>
  <si>
    <t>P12 total marks available</t>
  </si>
  <si>
    <t>Prelim 7 - Sec A1</t>
  </si>
  <si>
    <t>Prelim 7 - Sec A2</t>
  </si>
  <si>
    <t>Prelim 12 - B1</t>
  </si>
  <si>
    <t>Prelim 12 - Sec B2</t>
  </si>
  <si>
    <t>Novice 28 - Sec C1</t>
  </si>
  <si>
    <t>Novice 28 -  sec C2</t>
  </si>
  <si>
    <t>Novice 30 = Sec D1</t>
  </si>
  <si>
    <t>Novice 30 - section  D2</t>
  </si>
  <si>
    <t>Carla Notman</t>
  </si>
  <si>
    <t>Limetree Cavalier</t>
  </si>
  <si>
    <t>Lucy Woolhams</t>
  </si>
  <si>
    <t>Zatessas Classic</t>
  </si>
  <si>
    <t>Gill Lawry</t>
  </si>
  <si>
    <t>w</t>
  </si>
  <si>
    <t>Dassett Supernova</t>
  </si>
  <si>
    <t>1st</t>
  </si>
  <si>
    <t>2nd</t>
  </si>
  <si>
    <t>3rd</t>
  </si>
  <si>
    <t>4th</t>
  </si>
  <si>
    <t>5th</t>
  </si>
  <si>
    <t>6th</t>
  </si>
  <si>
    <t>Castle  Raye Corry</t>
  </si>
  <si>
    <t>Alvin</t>
  </si>
  <si>
    <t>Team result</t>
  </si>
  <si>
    <t>Prelim 7</t>
  </si>
  <si>
    <t>WD</t>
  </si>
  <si>
    <t xml:space="preserve">3rd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</si>
</sst>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/>
    <xf numFmtId="164" fontId="0" fillId="2" borderId="0" xfId="1" applyFont="1" applyFill="1"/>
    <xf numFmtId="164" fontId="0" fillId="4" borderId="0" xfId="1" applyFont="1" applyFill="1" applyAlignment="1">
      <alignment horizontal="center"/>
    </xf>
    <xf numFmtId="164" fontId="0" fillId="3" borderId="0" xfId="1" applyFont="1" applyFill="1"/>
    <xf numFmtId="164" fontId="0" fillId="5" borderId="0" xfId="1" applyFont="1" applyFill="1"/>
    <xf numFmtId="0" fontId="2" fillId="0" borderId="0" xfId="0" applyFont="1"/>
    <xf numFmtId="0" fontId="0" fillId="0" borderId="0" xfId="0" applyAlignment="1">
      <alignment horizontal="left"/>
    </xf>
    <xf numFmtId="0" fontId="0" fillId="4" borderId="0" xfId="0" applyFill="1"/>
    <xf numFmtId="0" fontId="0" fillId="6" borderId="0" xfId="0" applyFill="1" applyAlignment="1">
      <alignment horizontal="center"/>
    </xf>
    <xf numFmtId="0" fontId="0" fillId="6" borderId="0" xfId="0" applyFill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Fill="1" applyBorder="1" applyAlignment="1">
      <alignment horizontal="center"/>
    </xf>
    <xf numFmtId="10" fontId="0" fillId="0" borderId="0" xfId="0" applyNumberFormat="1"/>
    <xf numFmtId="10" fontId="0" fillId="0" borderId="0" xfId="2" applyNumberFormat="1" applyFont="1"/>
    <xf numFmtId="0" fontId="2" fillId="0" borderId="0" xfId="0" applyFont="1" applyAlignment="1">
      <alignment horizontal="left"/>
    </xf>
    <xf numFmtId="0" fontId="0" fillId="0" borderId="0" xfId="0" applyFill="1"/>
    <xf numFmtId="164" fontId="0" fillId="0" borderId="0" xfId="1" applyFont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0" fillId="2" borderId="1" xfId="1" applyFont="1" applyFill="1" applyBorder="1"/>
    <xf numFmtId="0" fontId="0" fillId="0" borderId="1" xfId="0" applyBorder="1"/>
    <xf numFmtId="164" fontId="0" fillId="2" borderId="0" xfId="1" applyFont="1" applyFill="1" applyBorder="1"/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topLeftCell="A118" zoomScale="140" zoomScaleNormal="140" zoomScalePageLayoutView="140" workbookViewId="0">
      <selection activeCell="D140" sqref="D140"/>
    </sheetView>
  </sheetViews>
  <sheetFormatPr baseColWidth="10" defaultColWidth="8.83203125" defaultRowHeight="14" x14ac:dyDescent="0"/>
  <cols>
    <col min="1" max="1" width="13.33203125" bestFit="1" customWidth="1"/>
    <col min="2" max="2" width="20" bestFit="1" customWidth="1"/>
    <col min="3" max="3" width="10.6640625" bestFit="1" customWidth="1"/>
  </cols>
  <sheetData>
    <row r="1" spans="1:3">
      <c r="A1" s="9" t="s">
        <v>328</v>
      </c>
      <c r="B1" s="9" t="s">
        <v>331</v>
      </c>
      <c r="C1" s="9" t="s">
        <v>330</v>
      </c>
    </row>
    <row r="2" spans="1:3">
      <c r="A2">
        <v>52</v>
      </c>
      <c r="B2">
        <v>110.5</v>
      </c>
      <c r="C2">
        <v>66</v>
      </c>
    </row>
    <row r="3" spans="1:3">
      <c r="A3">
        <v>54</v>
      </c>
      <c r="B3">
        <v>94</v>
      </c>
      <c r="C3">
        <v>58</v>
      </c>
    </row>
    <row r="4" spans="1:3">
      <c r="A4">
        <v>51</v>
      </c>
      <c r="B4">
        <v>89</v>
      </c>
      <c r="C4">
        <v>56</v>
      </c>
    </row>
    <row r="5" spans="1:3">
      <c r="A5">
        <v>93</v>
      </c>
      <c r="B5">
        <v>99.5</v>
      </c>
      <c r="C5">
        <v>49</v>
      </c>
    </row>
    <row r="6" spans="1:3">
      <c r="A6">
        <v>92</v>
      </c>
      <c r="B6">
        <v>103</v>
      </c>
      <c r="C6">
        <v>50</v>
      </c>
    </row>
    <row r="7" spans="1:3">
      <c r="A7">
        <v>91</v>
      </c>
      <c r="B7">
        <v>106.5</v>
      </c>
      <c r="C7">
        <v>51</v>
      </c>
    </row>
    <row r="8" spans="1:3">
      <c r="A8">
        <v>96</v>
      </c>
      <c r="B8">
        <v>102</v>
      </c>
      <c r="C8">
        <v>50</v>
      </c>
    </row>
    <row r="9" spans="1:3">
      <c r="A9">
        <v>95</v>
      </c>
      <c r="B9">
        <v>113</v>
      </c>
      <c r="C9">
        <v>56</v>
      </c>
    </row>
    <row r="10" spans="1:3">
      <c r="A10">
        <v>94</v>
      </c>
      <c r="B10">
        <v>100</v>
      </c>
      <c r="C10">
        <v>49</v>
      </c>
    </row>
    <row r="11" spans="1:3">
      <c r="A11">
        <v>55</v>
      </c>
      <c r="B11">
        <v>102</v>
      </c>
      <c r="C11">
        <v>59</v>
      </c>
    </row>
    <row r="12" spans="1:3">
      <c r="A12">
        <v>56</v>
      </c>
      <c r="B12">
        <v>99.5</v>
      </c>
      <c r="C12">
        <v>62</v>
      </c>
    </row>
    <row r="13" spans="1:3">
      <c r="A13">
        <v>57</v>
      </c>
      <c r="B13">
        <v>94</v>
      </c>
      <c r="C13">
        <v>58</v>
      </c>
    </row>
    <row r="14" spans="1:3">
      <c r="A14">
        <v>100</v>
      </c>
      <c r="B14">
        <v>111.5</v>
      </c>
      <c r="C14">
        <v>56</v>
      </c>
    </row>
    <row r="15" spans="1:3">
      <c r="A15">
        <v>98</v>
      </c>
      <c r="B15">
        <v>103</v>
      </c>
      <c r="C15">
        <v>49</v>
      </c>
    </row>
    <row r="16" spans="1:3">
      <c r="A16">
        <v>97</v>
      </c>
      <c r="B16">
        <v>97</v>
      </c>
      <c r="C16">
        <v>49</v>
      </c>
    </row>
    <row r="17" spans="1:3">
      <c r="A17">
        <v>60</v>
      </c>
      <c r="B17">
        <v>101</v>
      </c>
      <c r="C17">
        <v>60</v>
      </c>
    </row>
    <row r="18" spans="1:3">
      <c r="A18">
        <v>59</v>
      </c>
      <c r="B18">
        <v>115</v>
      </c>
      <c r="C18">
        <v>67</v>
      </c>
    </row>
    <row r="19" spans="1:3">
      <c r="A19">
        <v>61</v>
      </c>
      <c r="B19">
        <v>112</v>
      </c>
      <c r="C19">
        <v>67</v>
      </c>
    </row>
    <row r="20" spans="1:3">
      <c r="A20">
        <v>103</v>
      </c>
      <c r="B20">
        <v>106.5</v>
      </c>
      <c r="C20">
        <v>54</v>
      </c>
    </row>
    <row r="21" spans="1:3">
      <c r="A21">
        <v>102</v>
      </c>
      <c r="B21">
        <v>97</v>
      </c>
      <c r="C21">
        <v>50</v>
      </c>
    </row>
    <row r="22" spans="1:3">
      <c r="A22">
        <v>101</v>
      </c>
      <c r="B22">
        <v>103.5</v>
      </c>
      <c r="C22">
        <v>49</v>
      </c>
    </row>
    <row r="23" spans="1:3">
      <c r="A23">
        <v>2</v>
      </c>
      <c r="B23">
        <v>76</v>
      </c>
      <c r="C23">
        <v>65</v>
      </c>
    </row>
    <row r="24" spans="1:3">
      <c r="A24">
        <v>3</v>
      </c>
      <c r="B24">
        <v>84.5</v>
      </c>
      <c r="C24">
        <v>70</v>
      </c>
    </row>
    <row r="25" spans="1:3">
      <c r="A25">
        <v>4</v>
      </c>
      <c r="B25">
        <v>76</v>
      </c>
      <c r="C25">
        <v>64</v>
      </c>
    </row>
    <row r="26" spans="1:3">
      <c r="A26">
        <v>63</v>
      </c>
      <c r="B26">
        <v>95</v>
      </c>
      <c r="C26">
        <v>58</v>
      </c>
    </row>
    <row r="27" spans="1:3">
      <c r="A27">
        <v>62</v>
      </c>
      <c r="B27">
        <v>99.5</v>
      </c>
      <c r="C27">
        <v>61</v>
      </c>
    </row>
    <row r="28" spans="1:3">
      <c r="A28">
        <v>1</v>
      </c>
      <c r="B28">
        <v>80.5</v>
      </c>
      <c r="C28">
        <v>69</v>
      </c>
    </row>
    <row r="29" spans="1:3">
      <c r="A29">
        <v>7</v>
      </c>
      <c r="B29">
        <v>77.5</v>
      </c>
      <c r="C29">
        <v>65</v>
      </c>
    </row>
    <row r="30" spans="1:3">
      <c r="A30">
        <v>5</v>
      </c>
      <c r="B30">
        <v>84.5</v>
      </c>
      <c r="C30">
        <v>71</v>
      </c>
    </row>
    <row r="31" spans="1:3">
      <c r="A31">
        <v>6</v>
      </c>
      <c r="B31">
        <v>75</v>
      </c>
      <c r="C31">
        <v>65</v>
      </c>
    </row>
    <row r="32" spans="1:3">
      <c r="A32">
        <v>68</v>
      </c>
      <c r="B32">
        <v>112.5</v>
      </c>
      <c r="C32">
        <v>67</v>
      </c>
    </row>
    <row r="33" spans="1:3">
      <c r="A33">
        <v>8</v>
      </c>
      <c r="B33">
        <v>75.5</v>
      </c>
      <c r="C33">
        <v>65</v>
      </c>
    </row>
    <row r="34" spans="1:3">
      <c r="A34">
        <v>9</v>
      </c>
      <c r="B34">
        <v>82.5</v>
      </c>
      <c r="C34">
        <v>70</v>
      </c>
    </row>
    <row r="35" spans="1:3">
      <c r="A35">
        <v>64</v>
      </c>
      <c r="B35">
        <v>105.5</v>
      </c>
      <c r="C35">
        <v>62</v>
      </c>
    </row>
    <row r="36" spans="1:3">
      <c r="A36">
        <v>67</v>
      </c>
      <c r="B36">
        <v>117</v>
      </c>
      <c r="C36">
        <v>68</v>
      </c>
    </row>
    <row r="37" spans="1:3">
      <c r="A37">
        <v>66</v>
      </c>
      <c r="B37">
        <v>95.5</v>
      </c>
      <c r="C37">
        <v>57</v>
      </c>
    </row>
    <row r="38" spans="1:3">
      <c r="A38">
        <v>65</v>
      </c>
      <c r="B38">
        <v>106</v>
      </c>
      <c r="C38">
        <v>63</v>
      </c>
    </row>
    <row r="39" spans="1:3">
      <c r="A39">
        <v>108</v>
      </c>
      <c r="B39">
        <v>99.5</v>
      </c>
      <c r="C39">
        <v>52</v>
      </c>
    </row>
    <row r="40" spans="1:3">
      <c r="A40">
        <v>107</v>
      </c>
      <c r="B40">
        <v>105.5</v>
      </c>
      <c r="C40">
        <v>52</v>
      </c>
    </row>
    <row r="41" spans="1:3">
      <c r="A41">
        <v>106</v>
      </c>
      <c r="B41">
        <v>103</v>
      </c>
      <c r="C41">
        <v>52</v>
      </c>
    </row>
    <row r="42" spans="1:3">
      <c r="A42">
        <v>105</v>
      </c>
      <c r="B42">
        <v>86.5</v>
      </c>
      <c r="C42">
        <v>45</v>
      </c>
    </row>
    <row r="43" spans="1:3">
      <c r="A43">
        <v>104</v>
      </c>
      <c r="B43">
        <v>95</v>
      </c>
      <c r="C43">
        <v>50</v>
      </c>
    </row>
    <row r="44" spans="1:3">
      <c r="A44">
        <v>69</v>
      </c>
      <c r="B44">
        <v>112</v>
      </c>
      <c r="C44">
        <v>66</v>
      </c>
    </row>
    <row r="45" spans="1:3">
      <c r="A45">
        <v>110</v>
      </c>
      <c r="B45">
        <v>86</v>
      </c>
      <c r="C45">
        <v>46</v>
      </c>
    </row>
    <row r="46" spans="1:3">
      <c r="A46">
        <v>109</v>
      </c>
      <c r="B46">
        <v>113</v>
      </c>
      <c r="C46">
        <v>57</v>
      </c>
    </row>
    <row r="47" spans="1:3">
      <c r="A47">
        <v>73</v>
      </c>
      <c r="B47">
        <v>106.5</v>
      </c>
      <c r="C47">
        <v>62</v>
      </c>
    </row>
    <row r="48" spans="1:3">
      <c r="A48">
        <v>72</v>
      </c>
      <c r="B48">
        <v>116</v>
      </c>
      <c r="C48">
        <v>67</v>
      </c>
    </row>
    <row r="49" spans="1:3">
      <c r="A49">
        <v>70</v>
      </c>
      <c r="B49">
        <v>118.5</v>
      </c>
      <c r="C49">
        <v>70</v>
      </c>
    </row>
    <row r="50" spans="1:3">
      <c r="A50">
        <v>13</v>
      </c>
      <c r="B50">
        <v>80</v>
      </c>
      <c r="C50">
        <v>67</v>
      </c>
    </row>
    <row r="51" spans="1:3">
      <c r="A51">
        <v>74</v>
      </c>
      <c r="B51">
        <v>95</v>
      </c>
      <c r="C51">
        <v>58</v>
      </c>
    </row>
    <row r="52" spans="1:3">
      <c r="A52">
        <v>15</v>
      </c>
      <c r="B52">
        <v>87</v>
      </c>
      <c r="C52">
        <v>71</v>
      </c>
    </row>
    <row r="53" spans="1:3">
      <c r="A53">
        <v>14</v>
      </c>
      <c r="B53">
        <v>82.5</v>
      </c>
      <c r="C53">
        <v>70</v>
      </c>
    </row>
    <row r="54" spans="1:3">
      <c r="A54">
        <v>76</v>
      </c>
      <c r="B54">
        <v>111.5</v>
      </c>
      <c r="C54">
        <v>66</v>
      </c>
    </row>
    <row r="55" spans="1:3">
      <c r="A55">
        <v>75</v>
      </c>
      <c r="B55">
        <v>107</v>
      </c>
      <c r="C55">
        <v>63</v>
      </c>
    </row>
    <row r="56" spans="1:3">
      <c r="A56">
        <v>77</v>
      </c>
      <c r="B56">
        <v>115.5</v>
      </c>
      <c r="C56">
        <v>66</v>
      </c>
    </row>
    <row r="57" spans="1:3">
      <c r="A57">
        <v>114</v>
      </c>
      <c r="B57">
        <v>96</v>
      </c>
      <c r="C57">
        <v>47</v>
      </c>
    </row>
    <row r="58" spans="1:3">
      <c r="A58">
        <v>10</v>
      </c>
      <c r="B58">
        <v>75</v>
      </c>
      <c r="C58">
        <v>65</v>
      </c>
    </row>
    <row r="59" spans="1:3">
      <c r="A59">
        <v>11</v>
      </c>
      <c r="B59">
        <v>67.5</v>
      </c>
      <c r="C59">
        <v>61</v>
      </c>
    </row>
    <row r="60" spans="1:3">
      <c r="A60">
        <v>111</v>
      </c>
      <c r="B60">
        <v>98.5</v>
      </c>
      <c r="C60">
        <v>48</v>
      </c>
    </row>
    <row r="61" spans="1:3">
      <c r="A61">
        <v>112</v>
      </c>
      <c r="B61">
        <v>112</v>
      </c>
      <c r="C61">
        <v>57</v>
      </c>
    </row>
    <row r="62" spans="1:3">
      <c r="A62">
        <v>113</v>
      </c>
      <c r="B62">
        <v>112.5</v>
      </c>
      <c r="C62">
        <v>57</v>
      </c>
    </row>
    <row r="63" spans="1:3">
      <c r="A63">
        <v>118</v>
      </c>
      <c r="B63">
        <v>106</v>
      </c>
      <c r="C63">
        <v>54</v>
      </c>
    </row>
    <row r="64" spans="1:3">
      <c r="A64">
        <v>117</v>
      </c>
      <c r="B64">
        <v>98.5</v>
      </c>
      <c r="C64">
        <v>52</v>
      </c>
    </row>
    <row r="65" spans="1:3">
      <c r="A65">
        <v>115</v>
      </c>
      <c r="B65">
        <v>98.5</v>
      </c>
      <c r="C65">
        <v>50</v>
      </c>
    </row>
    <row r="66" spans="1:3">
      <c r="A66">
        <v>20</v>
      </c>
      <c r="B66">
        <v>82.5</v>
      </c>
      <c r="C66">
        <v>68</v>
      </c>
    </row>
    <row r="67" spans="1:3">
      <c r="A67">
        <v>19</v>
      </c>
      <c r="B67">
        <v>79</v>
      </c>
      <c r="C67">
        <v>64</v>
      </c>
    </row>
    <row r="68" spans="1:3">
      <c r="A68">
        <v>22</v>
      </c>
      <c r="B68">
        <v>84.5</v>
      </c>
      <c r="C68">
        <v>70</v>
      </c>
    </row>
    <row r="69" spans="1:3">
      <c r="A69">
        <v>21</v>
      </c>
      <c r="B69">
        <v>75.5</v>
      </c>
      <c r="C69">
        <v>66</v>
      </c>
    </row>
    <row r="70" spans="1:3">
      <c r="A70">
        <v>17</v>
      </c>
      <c r="B70">
        <v>82.5</v>
      </c>
      <c r="C70">
        <v>71</v>
      </c>
    </row>
    <row r="71" spans="1:3">
      <c r="A71">
        <v>18</v>
      </c>
      <c r="B71">
        <v>78</v>
      </c>
      <c r="C71">
        <v>65</v>
      </c>
    </row>
    <row r="72" spans="1:3">
      <c r="A72">
        <v>23</v>
      </c>
      <c r="B72">
        <v>81.5</v>
      </c>
      <c r="C72">
        <v>69</v>
      </c>
    </row>
    <row r="73" spans="1:3">
      <c r="A73">
        <v>135</v>
      </c>
      <c r="B73">
        <v>132.5</v>
      </c>
      <c r="C73">
        <v>59</v>
      </c>
    </row>
    <row r="74" spans="1:3">
      <c r="A74">
        <v>134</v>
      </c>
      <c r="B74">
        <v>113.5</v>
      </c>
      <c r="C74">
        <v>53</v>
      </c>
    </row>
    <row r="75" spans="1:3">
      <c r="A75">
        <v>133</v>
      </c>
      <c r="B75">
        <v>120</v>
      </c>
      <c r="C75">
        <v>53</v>
      </c>
    </row>
    <row r="76" spans="1:3">
      <c r="A76">
        <v>132</v>
      </c>
      <c r="B76">
        <v>121.5</v>
      </c>
      <c r="C76">
        <v>57</v>
      </c>
    </row>
    <row r="77" spans="1:3">
      <c r="A77">
        <v>131</v>
      </c>
      <c r="B77">
        <v>129</v>
      </c>
      <c r="C77">
        <v>58</v>
      </c>
    </row>
    <row r="78" spans="1:3">
      <c r="A78">
        <v>123</v>
      </c>
      <c r="B78">
        <v>99</v>
      </c>
      <c r="C78">
        <v>50</v>
      </c>
    </row>
    <row r="79" spans="1:3">
      <c r="A79">
        <v>122</v>
      </c>
      <c r="B79">
        <v>105.5</v>
      </c>
      <c r="C79">
        <v>53</v>
      </c>
    </row>
    <row r="80" spans="1:3">
      <c r="A80">
        <v>121</v>
      </c>
      <c r="B80">
        <v>109</v>
      </c>
      <c r="C80">
        <v>54</v>
      </c>
    </row>
    <row r="81" spans="1:3">
      <c r="A81">
        <v>120</v>
      </c>
      <c r="B81">
        <v>101.5</v>
      </c>
      <c r="C81">
        <v>50</v>
      </c>
    </row>
    <row r="82" spans="1:3">
      <c r="A82">
        <v>119</v>
      </c>
      <c r="B82">
        <v>108</v>
      </c>
      <c r="C82">
        <v>54</v>
      </c>
    </row>
    <row r="83" spans="1:3">
      <c r="A83">
        <v>124</v>
      </c>
      <c r="B83">
        <v>106.5</v>
      </c>
      <c r="C83">
        <v>53</v>
      </c>
    </row>
    <row r="84" spans="1:3">
      <c r="A84">
        <v>85</v>
      </c>
      <c r="B84">
        <v>117.5</v>
      </c>
      <c r="C84">
        <v>68</v>
      </c>
    </row>
    <row r="85" spans="1:3">
      <c r="A85">
        <v>78</v>
      </c>
      <c r="B85">
        <v>104</v>
      </c>
      <c r="C85">
        <v>62</v>
      </c>
    </row>
    <row r="86" spans="1:3">
      <c r="A86">
        <v>79</v>
      </c>
      <c r="B86">
        <v>118</v>
      </c>
      <c r="C86">
        <v>67</v>
      </c>
    </row>
    <row r="87" spans="1:3">
      <c r="A87">
        <v>80</v>
      </c>
      <c r="B87">
        <v>117</v>
      </c>
      <c r="C87">
        <v>68</v>
      </c>
    </row>
    <row r="88" spans="1:3">
      <c r="A88">
        <v>81</v>
      </c>
      <c r="B88">
        <v>86.5</v>
      </c>
      <c r="C88">
        <v>56</v>
      </c>
    </row>
    <row r="89" spans="1:3">
      <c r="A89">
        <v>82</v>
      </c>
      <c r="B89">
        <v>116.5</v>
      </c>
      <c r="C89">
        <v>68</v>
      </c>
    </row>
    <row r="90" spans="1:3">
      <c r="A90">
        <v>83</v>
      </c>
      <c r="B90">
        <v>113</v>
      </c>
      <c r="C90">
        <v>66</v>
      </c>
    </row>
    <row r="91" spans="1:3">
      <c r="A91">
        <v>84</v>
      </c>
      <c r="B91">
        <v>108.5</v>
      </c>
      <c r="C91">
        <v>66</v>
      </c>
    </row>
    <row r="92" spans="1:3">
      <c r="A92">
        <v>86</v>
      </c>
      <c r="B92">
        <v>102</v>
      </c>
      <c r="C92">
        <v>62</v>
      </c>
    </row>
    <row r="93" spans="1:3">
      <c r="A93">
        <v>87</v>
      </c>
      <c r="B93">
        <v>114</v>
      </c>
      <c r="C93">
        <v>65</v>
      </c>
    </row>
    <row r="94" spans="1:3">
      <c r="A94">
        <v>142</v>
      </c>
      <c r="B94">
        <v>116.5</v>
      </c>
      <c r="C94">
        <v>52</v>
      </c>
    </row>
    <row r="95" spans="1:3">
      <c r="A95">
        <v>146</v>
      </c>
      <c r="B95">
        <v>122</v>
      </c>
      <c r="C95">
        <v>52</v>
      </c>
    </row>
    <row r="96" spans="1:3">
      <c r="A96">
        <v>145</v>
      </c>
      <c r="B96">
        <v>122.5</v>
      </c>
      <c r="C96">
        <v>57</v>
      </c>
    </row>
    <row r="97" spans="1:3">
      <c r="A97">
        <v>144</v>
      </c>
      <c r="B97">
        <v>106.5</v>
      </c>
      <c r="C97">
        <v>49</v>
      </c>
    </row>
    <row r="98" spans="1:3">
      <c r="A98">
        <v>140</v>
      </c>
      <c r="B98">
        <v>121.5</v>
      </c>
      <c r="C98">
        <v>55</v>
      </c>
    </row>
    <row r="99" spans="1:3">
      <c r="A99">
        <v>139</v>
      </c>
      <c r="B99">
        <v>119.5</v>
      </c>
      <c r="C99">
        <v>55</v>
      </c>
    </row>
    <row r="100" spans="1:3">
      <c r="A100">
        <v>138</v>
      </c>
      <c r="B100">
        <v>116</v>
      </c>
      <c r="C100">
        <v>53</v>
      </c>
    </row>
    <row r="101" spans="1:3">
      <c r="A101">
        <v>137</v>
      </c>
      <c r="B101">
        <v>112</v>
      </c>
      <c r="C101">
        <v>53</v>
      </c>
    </row>
    <row r="102" spans="1:3">
      <c r="A102">
        <v>136</v>
      </c>
      <c r="B102">
        <v>122.5</v>
      </c>
      <c r="C102">
        <v>55</v>
      </c>
    </row>
    <row r="103" spans="1:3">
      <c r="A103">
        <v>141</v>
      </c>
      <c r="B103">
        <v>118</v>
      </c>
      <c r="C103">
        <v>52</v>
      </c>
    </row>
    <row r="104" spans="1:3">
      <c r="A104">
        <v>32</v>
      </c>
      <c r="B104">
        <v>83</v>
      </c>
      <c r="C104">
        <v>69</v>
      </c>
    </row>
    <row r="105" spans="1:3">
      <c r="A105">
        <v>28</v>
      </c>
      <c r="B105">
        <v>82</v>
      </c>
      <c r="C105">
        <v>70</v>
      </c>
    </row>
    <row r="106" spans="1:3">
      <c r="A106">
        <v>27</v>
      </c>
      <c r="B106">
        <v>77</v>
      </c>
      <c r="C106">
        <v>66</v>
      </c>
    </row>
    <row r="107" spans="1:3">
      <c r="A107">
        <v>26</v>
      </c>
      <c r="B107">
        <v>72.5</v>
      </c>
      <c r="C107">
        <v>65</v>
      </c>
    </row>
    <row r="108" spans="1:3">
      <c r="A108">
        <v>25</v>
      </c>
      <c r="B108">
        <v>83.5</v>
      </c>
      <c r="C108">
        <v>69</v>
      </c>
    </row>
    <row r="109" spans="1:3">
      <c r="A109">
        <v>24</v>
      </c>
      <c r="B109">
        <v>71.5</v>
      </c>
      <c r="C109">
        <v>62</v>
      </c>
    </row>
    <row r="110" spans="1:3">
      <c r="A110">
        <v>31</v>
      </c>
      <c r="B110">
        <v>76</v>
      </c>
      <c r="C110">
        <v>64</v>
      </c>
    </row>
    <row r="111" spans="1:3">
      <c r="A111">
        <v>30</v>
      </c>
      <c r="B111">
        <v>83</v>
      </c>
      <c r="C111">
        <v>71</v>
      </c>
    </row>
    <row r="112" spans="1:3">
      <c r="A112">
        <v>29</v>
      </c>
      <c r="B112">
        <v>88.5</v>
      </c>
      <c r="C112">
        <v>74</v>
      </c>
    </row>
    <row r="113" spans="1:3">
      <c r="A113">
        <v>33</v>
      </c>
      <c r="B113">
        <v>85.5</v>
      </c>
      <c r="C113">
        <v>74</v>
      </c>
    </row>
    <row r="114" spans="1:3">
      <c r="A114">
        <v>147</v>
      </c>
      <c r="B114">
        <v>109.5</v>
      </c>
      <c r="C114">
        <v>51</v>
      </c>
    </row>
    <row r="115" spans="1:3">
      <c r="A115">
        <v>149</v>
      </c>
      <c r="B115">
        <v>110.5</v>
      </c>
      <c r="C115">
        <v>51</v>
      </c>
    </row>
    <row r="116" spans="1:3">
      <c r="A116">
        <v>34</v>
      </c>
      <c r="B116">
        <v>75.5</v>
      </c>
      <c r="C116">
        <v>62</v>
      </c>
    </row>
    <row r="117" spans="1:3">
      <c r="A117">
        <v>35</v>
      </c>
      <c r="B117">
        <v>78.5</v>
      </c>
      <c r="C117">
        <v>64</v>
      </c>
    </row>
    <row r="118" spans="1:3">
      <c r="A118">
        <v>37</v>
      </c>
      <c r="B118">
        <v>78.5</v>
      </c>
      <c r="C118">
        <v>66</v>
      </c>
    </row>
    <row r="119" spans="1:3">
      <c r="A119">
        <v>36</v>
      </c>
      <c r="B119">
        <v>81</v>
      </c>
      <c r="C119">
        <v>67</v>
      </c>
    </row>
    <row r="120" spans="1:3">
      <c r="A120">
        <v>39</v>
      </c>
      <c r="B120">
        <v>82</v>
      </c>
      <c r="C120">
        <v>68</v>
      </c>
    </row>
    <row r="121" spans="1:3">
      <c r="A121">
        <v>40</v>
      </c>
      <c r="B121">
        <v>80</v>
      </c>
      <c r="C121">
        <v>67</v>
      </c>
    </row>
    <row r="122" spans="1:3">
      <c r="A122">
        <v>150</v>
      </c>
      <c r="B122">
        <v>133</v>
      </c>
      <c r="C122">
        <v>61</v>
      </c>
    </row>
    <row r="123" spans="1:3">
      <c r="A123">
        <v>151</v>
      </c>
      <c r="B123">
        <v>119.5</v>
      </c>
      <c r="C123">
        <v>53</v>
      </c>
    </row>
    <row r="124" spans="1:3">
      <c r="A124">
        <v>152</v>
      </c>
      <c r="B124">
        <v>120.5</v>
      </c>
      <c r="C124">
        <v>52</v>
      </c>
    </row>
    <row r="125" spans="1:3">
      <c r="A125">
        <v>45</v>
      </c>
      <c r="B125">
        <v>85.5</v>
      </c>
      <c r="C125">
        <v>73</v>
      </c>
    </row>
    <row r="126" spans="1:3">
      <c r="A126">
        <v>44</v>
      </c>
      <c r="B126">
        <v>79.5</v>
      </c>
      <c r="C126">
        <v>67</v>
      </c>
    </row>
    <row r="127" spans="1:3">
      <c r="A127">
        <v>42</v>
      </c>
      <c r="B127">
        <v>82.5</v>
      </c>
      <c r="C127">
        <v>70</v>
      </c>
    </row>
    <row r="128" spans="1:3">
      <c r="A128">
        <v>41</v>
      </c>
      <c r="B128">
        <v>75.5</v>
      </c>
      <c r="C128">
        <v>64</v>
      </c>
    </row>
    <row r="129" spans="1:3">
      <c r="A129">
        <v>153</v>
      </c>
      <c r="B129">
        <v>117</v>
      </c>
      <c r="C129">
        <v>54</v>
      </c>
    </row>
    <row r="130" spans="1:3">
      <c r="A130">
        <v>154</v>
      </c>
      <c r="B130">
        <v>122.5</v>
      </c>
      <c r="C130">
        <v>57</v>
      </c>
    </row>
    <row r="131" spans="1:3">
      <c r="A131">
        <v>156</v>
      </c>
      <c r="B131">
        <v>113.5</v>
      </c>
      <c r="C131">
        <v>50</v>
      </c>
    </row>
    <row r="132" spans="1:3">
      <c r="A132">
        <v>155</v>
      </c>
      <c r="B132">
        <v>105</v>
      </c>
      <c r="C132">
        <v>50</v>
      </c>
    </row>
    <row r="133" spans="1:3">
      <c r="A133">
        <v>157</v>
      </c>
      <c r="B133">
        <v>113</v>
      </c>
      <c r="C133">
        <v>54</v>
      </c>
    </row>
    <row r="134" spans="1:3">
      <c r="A134">
        <v>158</v>
      </c>
      <c r="B134">
        <v>121.5</v>
      </c>
      <c r="C134">
        <v>54</v>
      </c>
    </row>
    <row r="135" spans="1:3">
      <c r="A135">
        <v>160</v>
      </c>
      <c r="B135">
        <v>110.5</v>
      </c>
      <c r="C135">
        <v>51</v>
      </c>
    </row>
    <row r="136" spans="1:3">
      <c r="A136">
        <v>159</v>
      </c>
      <c r="B136">
        <v>105.5</v>
      </c>
      <c r="C136">
        <v>51</v>
      </c>
    </row>
    <row r="137" spans="1:3">
      <c r="A137">
        <v>162</v>
      </c>
      <c r="B137">
        <v>114</v>
      </c>
      <c r="C137">
        <v>55</v>
      </c>
    </row>
    <row r="138" spans="1:3">
      <c r="A138">
        <v>161</v>
      </c>
      <c r="B138">
        <v>110</v>
      </c>
      <c r="C138">
        <v>50</v>
      </c>
    </row>
    <row r="139" spans="1:3">
      <c r="A139">
        <v>163</v>
      </c>
      <c r="B139">
        <v>113</v>
      </c>
      <c r="C139">
        <v>51</v>
      </c>
    </row>
    <row r="140" spans="1:3">
      <c r="A140">
        <v>164</v>
      </c>
      <c r="B140">
        <v>107</v>
      </c>
      <c r="C140">
        <v>48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2"/>
  <sheetViews>
    <sheetView zoomScale="130" zoomScaleNormal="130" zoomScalePageLayoutView="130" workbookViewId="0">
      <selection activeCell="N1" sqref="N1:N1048576"/>
    </sheetView>
  </sheetViews>
  <sheetFormatPr baseColWidth="10" defaultColWidth="8.83203125" defaultRowHeight="14" x14ac:dyDescent="0"/>
  <cols>
    <col min="1" max="1" width="8.83203125" style="3"/>
    <col min="2" max="2" width="0" style="3" hidden="1" customWidth="1"/>
    <col min="3" max="3" width="0" style="4" hidden="1" customWidth="1"/>
    <col min="4" max="4" width="27.33203125" bestFit="1" customWidth="1"/>
    <col min="5" max="5" width="9.33203125" style="3" bestFit="1" customWidth="1"/>
    <col min="6" max="6" width="21.5" style="3" bestFit="1" customWidth="1"/>
    <col min="7" max="7" width="26.5" style="4" bestFit="1" customWidth="1"/>
    <col min="8" max="8" width="11.5" bestFit="1" customWidth="1"/>
    <col min="12" max="12" width="8.83203125" style="20"/>
    <col min="14" max="14" width="0" hidden="1" customWidth="1"/>
  </cols>
  <sheetData>
    <row r="1" spans="1:14">
      <c r="A1" s="10" t="s">
        <v>337</v>
      </c>
      <c r="D1" s="11">
        <v>240</v>
      </c>
    </row>
    <row r="2" spans="1:14">
      <c r="A2" s="10" t="s">
        <v>346</v>
      </c>
      <c r="D2" s="23"/>
    </row>
    <row r="3" spans="1:14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3" t="s">
        <v>331</v>
      </c>
      <c r="J3" s="3" t="s">
        <v>330</v>
      </c>
      <c r="K3" s="4" t="s">
        <v>329</v>
      </c>
      <c r="L3" s="20" t="s">
        <v>332</v>
      </c>
      <c r="M3" t="s">
        <v>334</v>
      </c>
      <c r="N3" t="s">
        <v>335</v>
      </c>
    </row>
    <row r="4" spans="1:14" s="3" customFormat="1">
      <c r="A4" s="3">
        <v>116</v>
      </c>
      <c r="B4" s="3" t="s">
        <v>239</v>
      </c>
      <c r="C4" s="7">
        <v>11.200000000000001</v>
      </c>
      <c r="D4" t="s">
        <v>45</v>
      </c>
      <c r="E4" t="s">
        <v>18</v>
      </c>
      <c r="F4" t="s">
        <v>46</v>
      </c>
      <c r="G4" t="s">
        <v>47</v>
      </c>
      <c r="H4" t="s">
        <v>22</v>
      </c>
      <c r="I4" s="3" t="s">
        <v>354</v>
      </c>
      <c r="J4" s="3" t="s">
        <v>354</v>
      </c>
      <c r="K4" s="4" t="s">
        <v>354</v>
      </c>
      <c r="L4" s="21" t="s">
        <v>354</v>
      </c>
      <c r="N4" s="12"/>
    </row>
    <row r="5" spans="1:14" s="3" customFormat="1">
      <c r="A5" s="3">
        <v>109</v>
      </c>
      <c r="B5" s="3" t="s">
        <v>239</v>
      </c>
      <c r="C5" s="7">
        <v>10.280000000000001</v>
      </c>
      <c r="D5" t="s">
        <v>42</v>
      </c>
      <c r="E5" t="s">
        <v>18</v>
      </c>
      <c r="F5" t="s">
        <v>240</v>
      </c>
      <c r="G5" t="s">
        <v>241</v>
      </c>
      <c r="H5">
        <v>0</v>
      </c>
      <c r="I5" s="3">
        <f>VLOOKUP(A5,'Scoring entry sheet'!A:B,2,FALSE)</f>
        <v>113</v>
      </c>
      <c r="J5" s="3">
        <f>VLOOKUP(A5,'Scoring entry sheet'!A:C,3,FALSE)</f>
        <v>57</v>
      </c>
      <c r="K5" s="4">
        <f t="shared" ref="K5:K20" si="0">I5+J5</f>
        <v>170</v>
      </c>
      <c r="L5" s="21">
        <f t="shared" ref="L5:L20" si="1">K5/D$1</f>
        <v>0.70833333333333337</v>
      </c>
      <c r="M5" s="3">
        <v>1</v>
      </c>
      <c r="N5" s="3">
        <v>1</v>
      </c>
    </row>
    <row r="6" spans="1:14" s="3" customFormat="1">
      <c r="A6" s="3">
        <v>113</v>
      </c>
      <c r="B6" s="3" t="s">
        <v>239</v>
      </c>
      <c r="C6" s="7">
        <v>11.02</v>
      </c>
      <c r="D6" t="s">
        <v>92</v>
      </c>
      <c r="E6" t="s">
        <v>18</v>
      </c>
      <c r="F6" t="s">
        <v>248</v>
      </c>
      <c r="G6" t="s">
        <v>249</v>
      </c>
      <c r="H6">
        <v>0</v>
      </c>
      <c r="I6" s="3">
        <f>VLOOKUP(A6,'Scoring entry sheet'!A:B,2,FALSE)</f>
        <v>112.5</v>
      </c>
      <c r="J6" s="3">
        <f>VLOOKUP(A6,'Scoring entry sheet'!A:C,3,FALSE)</f>
        <v>57</v>
      </c>
      <c r="K6" s="4">
        <f t="shared" si="0"/>
        <v>169.5</v>
      </c>
      <c r="L6" s="21">
        <f t="shared" si="1"/>
        <v>0.70625000000000004</v>
      </c>
      <c r="M6" s="3">
        <v>2</v>
      </c>
      <c r="N6" s="3">
        <v>2</v>
      </c>
    </row>
    <row r="7" spans="1:14" s="3" customFormat="1">
      <c r="A7" s="3">
        <v>112</v>
      </c>
      <c r="B7" s="3" t="s">
        <v>239</v>
      </c>
      <c r="C7" s="7">
        <v>10.460000000000003</v>
      </c>
      <c r="D7" t="s">
        <v>78</v>
      </c>
      <c r="E7" t="s">
        <v>18</v>
      </c>
      <c r="F7" t="s">
        <v>246</v>
      </c>
      <c r="G7" t="s">
        <v>247</v>
      </c>
      <c r="H7">
        <v>0</v>
      </c>
      <c r="I7" s="3">
        <f>VLOOKUP(A7,'Scoring entry sheet'!A:B,2,FALSE)</f>
        <v>112</v>
      </c>
      <c r="J7" s="3">
        <f>VLOOKUP(A7,'Scoring entry sheet'!A:C,3,FALSE)</f>
        <v>57</v>
      </c>
      <c r="K7" s="4">
        <f t="shared" si="0"/>
        <v>169</v>
      </c>
      <c r="L7" s="21">
        <f t="shared" si="1"/>
        <v>0.70416666666666672</v>
      </c>
      <c r="M7" s="3">
        <v>3</v>
      </c>
      <c r="N7" s="14">
        <v>3</v>
      </c>
    </row>
    <row r="8" spans="1:14" s="3" customFormat="1">
      <c r="A8" s="3">
        <v>121</v>
      </c>
      <c r="B8" s="3" t="s">
        <v>239</v>
      </c>
      <c r="C8" s="7">
        <v>11.500000000000004</v>
      </c>
      <c r="D8" t="s">
        <v>114</v>
      </c>
      <c r="E8" t="s">
        <v>18</v>
      </c>
      <c r="F8" t="s">
        <v>262</v>
      </c>
      <c r="G8" t="s">
        <v>362</v>
      </c>
      <c r="H8">
        <v>0</v>
      </c>
      <c r="I8" s="3">
        <f>VLOOKUP(A8,'Scoring entry sheet'!A:B,2,FALSE)</f>
        <v>109</v>
      </c>
      <c r="J8" s="3">
        <f>VLOOKUP(A8,'Scoring entry sheet'!A:C,3,FALSE)</f>
        <v>54</v>
      </c>
      <c r="K8" s="4">
        <f t="shared" si="0"/>
        <v>163</v>
      </c>
      <c r="L8" s="21">
        <f t="shared" si="1"/>
        <v>0.6791666666666667</v>
      </c>
      <c r="M8" s="3">
        <v>4</v>
      </c>
      <c r="N8" s="3">
        <v>4</v>
      </c>
    </row>
    <row r="9" spans="1:14" s="3" customFormat="1">
      <c r="A9" s="3">
        <v>119</v>
      </c>
      <c r="B9" s="3" t="s">
        <v>239</v>
      </c>
      <c r="C9" s="7">
        <v>11.380000000000003</v>
      </c>
      <c r="D9" t="s">
        <v>11</v>
      </c>
      <c r="E9" t="s">
        <v>18</v>
      </c>
      <c r="F9" t="s">
        <v>258</v>
      </c>
      <c r="G9" t="s">
        <v>259</v>
      </c>
      <c r="H9">
        <v>0</v>
      </c>
      <c r="I9" s="3">
        <f>VLOOKUP(A9,'Scoring entry sheet'!A:B,2,FALSE)</f>
        <v>108</v>
      </c>
      <c r="J9" s="3">
        <f>VLOOKUP(A9,'Scoring entry sheet'!A:C,3,FALSE)</f>
        <v>54</v>
      </c>
      <c r="K9" s="4">
        <f t="shared" si="0"/>
        <v>162</v>
      </c>
      <c r="L9" s="21">
        <f t="shared" si="1"/>
        <v>0.67500000000000004</v>
      </c>
      <c r="M9" s="3">
        <v>5</v>
      </c>
      <c r="N9" s="3">
        <v>5</v>
      </c>
    </row>
    <row r="10" spans="1:14" s="3" customFormat="1">
      <c r="A10" s="3">
        <v>118</v>
      </c>
      <c r="B10" s="3" t="s">
        <v>239</v>
      </c>
      <c r="C10" s="7">
        <v>11.320000000000002</v>
      </c>
      <c r="D10" t="s">
        <v>84</v>
      </c>
      <c r="E10" t="s">
        <v>18</v>
      </c>
      <c r="F10" t="s">
        <v>256</v>
      </c>
      <c r="G10" t="s">
        <v>257</v>
      </c>
      <c r="H10">
        <v>0</v>
      </c>
      <c r="I10" s="3">
        <f>VLOOKUP(A10,'Scoring entry sheet'!A:B,2,FALSE)</f>
        <v>106</v>
      </c>
      <c r="J10" s="3">
        <f>VLOOKUP(A10,'Scoring entry sheet'!A:C,3,FALSE)</f>
        <v>54</v>
      </c>
      <c r="K10" s="4">
        <f t="shared" si="0"/>
        <v>160</v>
      </c>
      <c r="L10" s="21">
        <f t="shared" si="1"/>
        <v>0.66666666666666663</v>
      </c>
      <c r="M10" s="3">
        <v>6</v>
      </c>
      <c r="N10" s="3">
        <v>6</v>
      </c>
    </row>
    <row r="11" spans="1:14" s="3" customFormat="1">
      <c r="A11" s="3">
        <v>124</v>
      </c>
      <c r="B11" s="3" t="s">
        <v>239</v>
      </c>
      <c r="C11" s="7">
        <v>12.08</v>
      </c>
      <c r="D11" t="s">
        <v>117</v>
      </c>
      <c r="E11" t="s">
        <v>18</v>
      </c>
      <c r="F11" t="s">
        <v>267</v>
      </c>
      <c r="G11" t="s">
        <v>268</v>
      </c>
      <c r="H11">
        <v>0</v>
      </c>
      <c r="I11" s="3">
        <f>VLOOKUP(A11,'Scoring entry sheet'!A:B,2,FALSE)</f>
        <v>106.5</v>
      </c>
      <c r="J11" s="3">
        <f>VLOOKUP(A11,'Scoring entry sheet'!A:C,3,FALSE)</f>
        <v>53</v>
      </c>
      <c r="K11" s="4">
        <f t="shared" si="0"/>
        <v>159.5</v>
      </c>
      <c r="L11" s="21">
        <f t="shared" si="1"/>
        <v>0.6645833333333333</v>
      </c>
      <c r="M11" s="3">
        <v>7</v>
      </c>
      <c r="N11" s="14">
        <v>7</v>
      </c>
    </row>
    <row r="12" spans="1:14" s="3" customFormat="1">
      <c r="A12" s="3">
        <v>122</v>
      </c>
      <c r="B12" s="3" t="s">
        <v>239</v>
      </c>
      <c r="C12" s="7">
        <v>11.560000000000004</v>
      </c>
      <c r="D12" t="s">
        <v>36</v>
      </c>
      <c r="E12" t="s">
        <v>18</v>
      </c>
      <c r="F12" t="s">
        <v>263</v>
      </c>
      <c r="G12" t="s">
        <v>264</v>
      </c>
      <c r="H12">
        <v>0</v>
      </c>
      <c r="I12" s="3">
        <f>VLOOKUP(A12,'Scoring entry sheet'!A:B,2,FALSE)</f>
        <v>105.5</v>
      </c>
      <c r="J12" s="3">
        <f>VLOOKUP(A12,'Scoring entry sheet'!A:C,3,FALSE)</f>
        <v>53</v>
      </c>
      <c r="K12" s="4">
        <f t="shared" si="0"/>
        <v>158.5</v>
      </c>
      <c r="L12" s="21">
        <f t="shared" si="1"/>
        <v>0.66041666666666665</v>
      </c>
      <c r="M12" s="3">
        <v>8</v>
      </c>
      <c r="N12" s="14">
        <v>8</v>
      </c>
    </row>
    <row r="13" spans="1:14" s="3" customFormat="1">
      <c r="A13" s="3">
        <v>108</v>
      </c>
      <c r="B13" s="3" t="s">
        <v>239</v>
      </c>
      <c r="C13" s="7">
        <v>10.220000000000001</v>
      </c>
      <c r="D13" t="s">
        <v>106</v>
      </c>
      <c r="E13" t="s">
        <v>18</v>
      </c>
      <c r="F13" t="s">
        <v>107</v>
      </c>
      <c r="G13" t="s">
        <v>355</v>
      </c>
      <c r="H13">
        <v>0</v>
      </c>
      <c r="I13" s="3">
        <f>VLOOKUP(A13,'Scoring entry sheet'!A:B,2,FALSE)</f>
        <v>99.5</v>
      </c>
      <c r="J13" s="3">
        <f>VLOOKUP(A13,'Scoring entry sheet'!A:C,3,FALSE)</f>
        <v>52</v>
      </c>
      <c r="K13" s="4">
        <f t="shared" si="0"/>
        <v>151.5</v>
      </c>
      <c r="L13" s="21">
        <f t="shared" si="1"/>
        <v>0.63124999999999998</v>
      </c>
      <c r="M13" s="3">
        <v>9</v>
      </c>
      <c r="N13" s="3">
        <v>9</v>
      </c>
    </row>
    <row r="14" spans="1:14" s="3" customFormat="1">
      <c r="A14" s="3">
        <v>120</v>
      </c>
      <c r="B14" s="3" t="s">
        <v>239</v>
      </c>
      <c r="C14" s="7">
        <v>11.440000000000003</v>
      </c>
      <c r="D14" t="s">
        <v>74</v>
      </c>
      <c r="E14" t="s">
        <v>18</v>
      </c>
      <c r="F14" t="s">
        <v>260</v>
      </c>
      <c r="G14" t="s">
        <v>261</v>
      </c>
      <c r="H14">
        <v>0</v>
      </c>
      <c r="I14" s="3">
        <f>VLOOKUP(A14,'Scoring entry sheet'!A:B,2,FALSE)</f>
        <v>101.5</v>
      </c>
      <c r="J14" s="3">
        <f>VLOOKUP(A14,'Scoring entry sheet'!A:C,3,FALSE)</f>
        <v>50</v>
      </c>
      <c r="K14" s="4">
        <f t="shared" si="0"/>
        <v>151.5</v>
      </c>
      <c r="L14" s="21">
        <f t="shared" si="1"/>
        <v>0.63124999999999998</v>
      </c>
      <c r="M14" s="3">
        <v>10</v>
      </c>
      <c r="N14" s="3">
        <v>10</v>
      </c>
    </row>
    <row r="15" spans="1:14" s="3" customFormat="1">
      <c r="A15" s="3">
        <v>117</v>
      </c>
      <c r="B15" s="3" t="s">
        <v>239</v>
      </c>
      <c r="C15" s="7">
        <v>11.260000000000002</v>
      </c>
      <c r="D15" t="s">
        <v>81</v>
      </c>
      <c r="E15" t="s">
        <v>18</v>
      </c>
      <c r="F15" t="s">
        <v>254</v>
      </c>
      <c r="G15" t="s">
        <v>255</v>
      </c>
      <c r="H15">
        <v>0</v>
      </c>
      <c r="I15" s="3">
        <f>VLOOKUP(A15,'Scoring entry sheet'!A:B,2,FALSE)</f>
        <v>98.5</v>
      </c>
      <c r="J15" s="3">
        <f>VLOOKUP(A15,'Scoring entry sheet'!A:C,3,FALSE)</f>
        <v>52</v>
      </c>
      <c r="K15" s="4">
        <f t="shared" si="0"/>
        <v>150.5</v>
      </c>
      <c r="L15" s="21">
        <f t="shared" si="1"/>
        <v>0.62708333333333333</v>
      </c>
      <c r="M15" s="3">
        <v>11</v>
      </c>
      <c r="N15" s="3">
        <v>11</v>
      </c>
    </row>
    <row r="16" spans="1:14" s="3" customFormat="1">
      <c r="A16" s="3">
        <v>123</v>
      </c>
      <c r="B16" s="3" t="s">
        <v>239</v>
      </c>
      <c r="C16" s="7">
        <v>12.02</v>
      </c>
      <c r="D16" t="s">
        <v>30</v>
      </c>
      <c r="E16" t="s">
        <v>18</v>
      </c>
      <c r="F16" t="s">
        <v>265</v>
      </c>
      <c r="G16" t="s">
        <v>266</v>
      </c>
      <c r="H16">
        <v>0</v>
      </c>
      <c r="I16" s="3">
        <f>VLOOKUP(A16,'Scoring entry sheet'!A:B,2,FALSE)</f>
        <v>99</v>
      </c>
      <c r="J16" s="3">
        <f>VLOOKUP(A16,'Scoring entry sheet'!A:C,3,FALSE)</f>
        <v>50</v>
      </c>
      <c r="K16" s="4">
        <f t="shared" si="0"/>
        <v>149</v>
      </c>
      <c r="L16" s="21">
        <f t="shared" si="1"/>
        <v>0.62083333333333335</v>
      </c>
      <c r="M16" s="3">
        <v>12</v>
      </c>
      <c r="N16" s="14">
        <v>12</v>
      </c>
    </row>
    <row r="17" spans="1:14" s="3" customFormat="1">
      <c r="A17" s="3">
        <v>115</v>
      </c>
      <c r="B17" s="3" t="s">
        <v>239</v>
      </c>
      <c r="C17" s="7">
        <v>11.14</v>
      </c>
      <c r="D17" t="s">
        <v>24</v>
      </c>
      <c r="E17" t="s">
        <v>18</v>
      </c>
      <c r="F17" t="s">
        <v>252</v>
      </c>
      <c r="G17" t="s">
        <v>253</v>
      </c>
      <c r="H17">
        <v>0</v>
      </c>
      <c r="I17" s="3">
        <f>VLOOKUP(A17,'Scoring entry sheet'!A:B,2,FALSE)</f>
        <v>98.5</v>
      </c>
      <c r="J17" s="3">
        <f>VLOOKUP(A17,'Scoring entry sheet'!A:C,3,FALSE)</f>
        <v>50</v>
      </c>
      <c r="K17" s="4">
        <f t="shared" si="0"/>
        <v>148.5</v>
      </c>
      <c r="L17" s="21">
        <f t="shared" si="1"/>
        <v>0.61875000000000002</v>
      </c>
      <c r="M17" s="3">
        <v>13</v>
      </c>
      <c r="N17" s="3">
        <v>13</v>
      </c>
    </row>
    <row r="18" spans="1:14" s="3" customFormat="1">
      <c r="A18" s="3">
        <v>111</v>
      </c>
      <c r="B18" s="3" t="s">
        <v>239</v>
      </c>
      <c r="C18" s="7">
        <v>10.400000000000002</v>
      </c>
      <c r="D18" t="s">
        <v>138</v>
      </c>
      <c r="E18" t="s">
        <v>18</v>
      </c>
      <c r="F18" t="s">
        <v>244</v>
      </c>
      <c r="G18" t="s">
        <v>245</v>
      </c>
      <c r="H18">
        <v>0</v>
      </c>
      <c r="I18" s="3">
        <f>VLOOKUP(A18,'Scoring entry sheet'!A:B,2,FALSE)</f>
        <v>98.5</v>
      </c>
      <c r="J18" s="3">
        <f>VLOOKUP(A18,'Scoring entry sheet'!A:C,3,FALSE)</f>
        <v>48</v>
      </c>
      <c r="K18" s="4">
        <f t="shared" si="0"/>
        <v>146.5</v>
      </c>
      <c r="L18" s="21">
        <f t="shared" si="1"/>
        <v>0.61041666666666672</v>
      </c>
      <c r="M18" s="3">
        <v>14</v>
      </c>
      <c r="N18" s="14">
        <v>14</v>
      </c>
    </row>
    <row r="19" spans="1:14" s="3" customFormat="1">
      <c r="A19" s="3">
        <v>114</v>
      </c>
      <c r="B19" s="3" t="s">
        <v>239</v>
      </c>
      <c r="C19" s="7">
        <v>11.08</v>
      </c>
      <c r="D19" t="s">
        <v>89</v>
      </c>
      <c r="E19" t="s">
        <v>18</v>
      </c>
      <c r="F19" t="s">
        <v>250</v>
      </c>
      <c r="G19" t="s">
        <v>251</v>
      </c>
      <c r="H19">
        <v>0</v>
      </c>
      <c r="I19" s="3">
        <f>VLOOKUP(A19,'Scoring entry sheet'!A:B,2,FALSE)</f>
        <v>96</v>
      </c>
      <c r="J19" s="3">
        <f>VLOOKUP(A19,'Scoring entry sheet'!A:C,3,FALSE)</f>
        <v>47</v>
      </c>
      <c r="K19" s="4">
        <f t="shared" si="0"/>
        <v>143</v>
      </c>
      <c r="L19" s="21">
        <f t="shared" si="1"/>
        <v>0.59583333333333333</v>
      </c>
      <c r="M19" s="3">
        <v>15</v>
      </c>
      <c r="N19" s="3">
        <v>15</v>
      </c>
    </row>
    <row r="20" spans="1:14" s="3" customFormat="1">
      <c r="A20" s="3">
        <v>110</v>
      </c>
      <c r="B20" s="3" t="s">
        <v>239</v>
      </c>
      <c r="C20" s="7">
        <v>10.340000000000002</v>
      </c>
      <c r="D20" t="s">
        <v>39</v>
      </c>
      <c r="E20" t="s">
        <v>18</v>
      </c>
      <c r="F20" t="s">
        <v>242</v>
      </c>
      <c r="G20" t="s">
        <v>243</v>
      </c>
      <c r="H20">
        <v>0</v>
      </c>
      <c r="I20" s="3">
        <f>VLOOKUP(A20,'Scoring entry sheet'!A:B,2,FALSE)</f>
        <v>86</v>
      </c>
      <c r="J20" s="3">
        <f>VLOOKUP(A20,'Scoring entry sheet'!A:C,3,FALSE)</f>
        <v>46</v>
      </c>
      <c r="K20" s="4">
        <f t="shared" si="0"/>
        <v>132</v>
      </c>
      <c r="L20" s="21">
        <f t="shared" si="1"/>
        <v>0.55000000000000004</v>
      </c>
      <c r="M20" s="3">
        <v>16</v>
      </c>
      <c r="N20" s="14">
        <v>16</v>
      </c>
    </row>
    <row r="21" spans="1:14">
      <c r="I21" s="3"/>
      <c r="J21" s="3"/>
      <c r="K21" s="4"/>
      <c r="L21" s="21"/>
      <c r="M21" s="3"/>
      <c r="N21" s="14"/>
    </row>
    <row r="22" spans="1:14">
      <c r="I22" s="3"/>
      <c r="J22" s="3"/>
      <c r="K22" s="4"/>
      <c r="L22" s="21"/>
      <c r="M22" s="3"/>
      <c r="N22" s="14"/>
    </row>
  </sheetData>
  <autoFilter ref="A3:H20"/>
  <sortState ref="A4:N20">
    <sortCondition descending="1" ref="L4:L20"/>
  </sortState>
  <pageMargins left="0.25" right="0.25" top="0.75" bottom="0.75" header="0.3" footer="0.3"/>
  <pageSetup paperSize="9" scale="84" fitToHeight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3"/>
  <sheetViews>
    <sheetView zoomScale="130" zoomScaleNormal="130" zoomScalePageLayoutView="130" workbookViewId="0">
      <selection activeCell="P35" sqref="P35"/>
    </sheetView>
  </sheetViews>
  <sheetFormatPr baseColWidth="10" defaultColWidth="8.83203125" defaultRowHeight="14" x14ac:dyDescent="0"/>
  <cols>
    <col min="1" max="1" width="8.83203125" style="3"/>
    <col min="2" max="2" width="0" style="3" hidden="1" customWidth="1"/>
    <col min="3" max="3" width="0" style="4" hidden="1" customWidth="1"/>
    <col min="4" max="4" width="27.33203125" bestFit="1" customWidth="1"/>
    <col min="5" max="5" width="9.33203125" style="3" bestFit="1" customWidth="1"/>
    <col min="6" max="6" width="21.5" style="3" bestFit="1" customWidth="1"/>
    <col min="7" max="7" width="26.5" style="4" bestFit="1" customWidth="1"/>
    <col min="8" max="8" width="11.5" bestFit="1" customWidth="1"/>
    <col min="12" max="12" width="8.83203125" style="20"/>
  </cols>
  <sheetData>
    <row r="1" spans="1:13">
      <c r="A1" s="10" t="s">
        <v>338</v>
      </c>
      <c r="D1" s="11">
        <v>260</v>
      </c>
    </row>
    <row r="2" spans="1:13">
      <c r="A2" s="10" t="s">
        <v>347</v>
      </c>
      <c r="D2" s="23"/>
    </row>
    <row r="3" spans="1:13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3" t="s">
        <v>331</v>
      </c>
      <c r="J3" s="3" t="s">
        <v>330</v>
      </c>
      <c r="K3" s="4" t="s">
        <v>329</v>
      </c>
      <c r="L3" s="20" t="s">
        <v>332</v>
      </c>
      <c r="M3" t="s">
        <v>335</v>
      </c>
    </row>
    <row r="4" spans="1:13" s="3" customFormat="1">
      <c r="A4" s="3">
        <v>150</v>
      </c>
      <c r="B4" s="3" t="s">
        <v>299</v>
      </c>
      <c r="C4" s="8">
        <v>14.04</v>
      </c>
      <c r="D4" t="s">
        <v>106</v>
      </c>
      <c r="E4" t="s">
        <v>23</v>
      </c>
      <c r="F4" t="s">
        <v>353</v>
      </c>
      <c r="G4" t="s">
        <v>304</v>
      </c>
      <c r="H4">
        <v>0</v>
      </c>
      <c r="I4" s="3">
        <f>VLOOKUP(A4,'Scoring entry sheet'!A:B,2,FALSE)</f>
        <v>133</v>
      </c>
      <c r="J4" s="3">
        <f>VLOOKUP(A4,'Scoring entry sheet'!A:C,3,FALSE)</f>
        <v>61</v>
      </c>
      <c r="K4" s="4">
        <f t="shared" ref="K4:K33" si="0">I4+J4</f>
        <v>194</v>
      </c>
      <c r="L4" s="21">
        <f t="shared" ref="L4:L33" si="1">K4/D$1</f>
        <v>0.74615384615384617</v>
      </c>
      <c r="M4" s="14">
        <v>1</v>
      </c>
    </row>
    <row r="5" spans="1:13" s="3" customFormat="1">
      <c r="A5" s="3">
        <v>135</v>
      </c>
      <c r="B5" s="3" t="s">
        <v>269</v>
      </c>
      <c r="C5" s="8">
        <v>12.240000000000002</v>
      </c>
      <c r="D5" t="s">
        <v>36</v>
      </c>
      <c r="E5" t="s">
        <v>23</v>
      </c>
      <c r="F5" t="s">
        <v>276</v>
      </c>
      <c r="G5" t="s">
        <v>277</v>
      </c>
      <c r="H5">
        <v>0</v>
      </c>
      <c r="I5" s="3">
        <f>VLOOKUP(A5,'Scoring entry sheet'!A:B,2,FALSE)</f>
        <v>132.5</v>
      </c>
      <c r="J5" s="3">
        <f>VLOOKUP(A5,'Scoring entry sheet'!A:C,3,FALSE)</f>
        <v>59</v>
      </c>
      <c r="K5" s="4">
        <f t="shared" si="0"/>
        <v>191.5</v>
      </c>
      <c r="L5" s="21">
        <f t="shared" si="1"/>
        <v>0.73653846153846159</v>
      </c>
      <c r="M5" s="14">
        <v>2</v>
      </c>
    </row>
    <row r="6" spans="1:13" s="3" customFormat="1">
      <c r="A6" s="3">
        <v>131</v>
      </c>
      <c r="B6" s="3" t="s">
        <v>269</v>
      </c>
      <c r="C6" s="8">
        <v>12</v>
      </c>
      <c r="D6" t="s">
        <v>62</v>
      </c>
      <c r="E6" t="s">
        <v>23</v>
      </c>
      <c r="F6" t="s">
        <v>270</v>
      </c>
      <c r="G6" t="s">
        <v>271</v>
      </c>
      <c r="H6">
        <v>0</v>
      </c>
      <c r="I6" s="3">
        <f>VLOOKUP(A6,'Scoring entry sheet'!A:B,2,FALSE)</f>
        <v>129</v>
      </c>
      <c r="J6" s="3">
        <f>VLOOKUP(A6,'Scoring entry sheet'!A:C,3,FALSE)</f>
        <v>58</v>
      </c>
      <c r="K6" s="4">
        <f t="shared" si="0"/>
        <v>187</v>
      </c>
      <c r="L6" s="21">
        <f t="shared" si="1"/>
        <v>0.71923076923076923</v>
      </c>
      <c r="M6" s="14">
        <v>3</v>
      </c>
    </row>
    <row r="7" spans="1:13" s="3" customFormat="1">
      <c r="A7" s="3">
        <v>145</v>
      </c>
      <c r="B7" s="3" t="s">
        <v>269</v>
      </c>
      <c r="C7" s="8">
        <v>13.340000000000002</v>
      </c>
      <c r="D7" t="s">
        <v>135</v>
      </c>
      <c r="E7" t="s">
        <v>23</v>
      </c>
      <c r="F7" t="s">
        <v>276</v>
      </c>
      <c r="G7" t="s">
        <v>294</v>
      </c>
      <c r="H7">
        <v>0</v>
      </c>
      <c r="I7" s="3">
        <f>VLOOKUP(A7,'Scoring entry sheet'!A:B,2,FALSE)</f>
        <v>122.5</v>
      </c>
      <c r="J7" s="3">
        <f>VLOOKUP(A7,'Scoring entry sheet'!A:C,3,FALSE)</f>
        <v>57</v>
      </c>
      <c r="K7" s="4">
        <f t="shared" si="0"/>
        <v>179.5</v>
      </c>
      <c r="L7" s="21">
        <f t="shared" si="1"/>
        <v>0.69038461538461537</v>
      </c>
      <c r="M7" s="14">
        <v>4</v>
      </c>
    </row>
    <row r="8" spans="1:13" s="3" customFormat="1">
      <c r="A8" s="3">
        <v>154</v>
      </c>
      <c r="B8" s="3" t="s">
        <v>299</v>
      </c>
      <c r="C8" s="8">
        <v>14.38</v>
      </c>
      <c r="D8" t="s">
        <v>117</v>
      </c>
      <c r="E8" t="s">
        <v>23</v>
      </c>
      <c r="F8" t="s">
        <v>290</v>
      </c>
      <c r="G8" t="s">
        <v>291</v>
      </c>
      <c r="H8">
        <v>0</v>
      </c>
      <c r="I8" s="3">
        <f>VLOOKUP(A8,'Scoring entry sheet'!A:B,2,FALSE)</f>
        <v>122.5</v>
      </c>
      <c r="J8" s="3">
        <f>VLOOKUP(A8,'Scoring entry sheet'!A:C,3,FALSE)</f>
        <v>57</v>
      </c>
      <c r="K8" s="4">
        <f t="shared" si="0"/>
        <v>179.5</v>
      </c>
      <c r="L8" s="21">
        <f t="shared" si="1"/>
        <v>0.69038461538461537</v>
      </c>
      <c r="M8" s="14">
        <v>4</v>
      </c>
    </row>
    <row r="9" spans="1:13" s="3" customFormat="1">
      <c r="A9" s="3">
        <v>132</v>
      </c>
      <c r="B9" s="3" t="s">
        <v>269</v>
      </c>
      <c r="C9" s="8">
        <v>12.06</v>
      </c>
      <c r="D9" t="s">
        <v>103</v>
      </c>
      <c r="E9" t="s">
        <v>23</v>
      </c>
      <c r="F9" t="s">
        <v>272</v>
      </c>
      <c r="G9" t="s">
        <v>273</v>
      </c>
      <c r="H9">
        <v>0</v>
      </c>
      <c r="I9" s="3">
        <f>VLOOKUP(A9,'Scoring entry sheet'!A:B,2,FALSE)</f>
        <v>121.5</v>
      </c>
      <c r="J9" s="3">
        <f>VLOOKUP(A9,'Scoring entry sheet'!A:C,3,FALSE)</f>
        <v>57</v>
      </c>
      <c r="K9" s="4">
        <f t="shared" si="0"/>
        <v>178.5</v>
      </c>
      <c r="L9" s="21">
        <f t="shared" si="1"/>
        <v>0.68653846153846154</v>
      </c>
      <c r="M9" s="14">
        <v>6</v>
      </c>
    </row>
    <row r="10" spans="1:13" s="3" customFormat="1">
      <c r="A10" s="3">
        <v>140</v>
      </c>
      <c r="B10" s="3" t="s">
        <v>269</v>
      </c>
      <c r="C10" s="8">
        <v>12.540000000000004</v>
      </c>
      <c r="D10" t="s">
        <v>27</v>
      </c>
      <c r="E10" t="s">
        <v>23</v>
      </c>
      <c r="F10" t="s">
        <v>284</v>
      </c>
      <c r="G10" t="s">
        <v>285</v>
      </c>
      <c r="H10">
        <v>0</v>
      </c>
      <c r="I10" s="3">
        <f>VLOOKUP(A10,'Scoring entry sheet'!A:B,2,FALSE)</f>
        <v>121.5</v>
      </c>
      <c r="J10" s="3">
        <f>VLOOKUP(A10,'Scoring entry sheet'!A:C,3,FALSE)</f>
        <v>55</v>
      </c>
      <c r="K10" s="4">
        <f t="shared" si="0"/>
        <v>176.5</v>
      </c>
      <c r="L10" s="21">
        <f t="shared" si="1"/>
        <v>0.67884615384615388</v>
      </c>
      <c r="M10" s="14">
        <v>7</v>
      </c>
    </row>
    <row r="11" spans="1:13" s="3" customFormat="1">
      <c r="A11" s="3">
        <v>158</v>
      </c>
      <c r="B11" s="3" t="s">
        <v>299</v>
      </c>
      <c r="C11" s="8">
        <v>15.02</v>
      </c>
      <c r="D11" t="s">
        <v>78</v>
      </c>
      <c r="E11" t="s">
        <v>23</v>
      </c>
      <c r="F11" t="s">
        <v>300</v>
      </c>
      <c r="G11" t="s">
        <v>316</v>
      </c>
      <c r="H11">
        <v>0</v>
      </c>
      <c r="I11" s="3">
        <f>VLOOKUP(A11,'Scoring entry sheet'!A:B,2,FALSE)</f>
        <v>121.5</v>
      </c>
      <c r="J11" s="3">
        <f>VLOOKUP(A11,'Scoring entry sheet'!A:C,3,FALSE)</f>
        <v>54</v>
      </c>
      <c r="K11" s="4">
        <f t="shared" si="0"/>
        <v>175.5</v>
      </c>
      <c r="L11" s="21">
        <f t="shared" si="1"/>
        <v>0.67500000000000004</v>
      </c>
      <c r="M11" s="14">
        <v>8</v>
      </c>
    </row>
    <row r="12" spans="1:13" s="3" customFormat="1">
      <c r="A12" s="3">
        <v>139</v>
      </c>
      <c r="B12" s="3" t="s">
        <v>269</v>
      </c>
      <c r="C12" s="8">
        <v>12.480000000000004</v>
      </c>
      <c r="D12" t="s">
        <v>42</v>
      </c>
      <c r="E12" t="s">
        <v>23</v>
      </c>
      <c r="F12" t="s">
        <v>282</v>
      </c>
      <c r="G12" t="s">
        <v>283</v>
      </c>
      <c r="H12">
        <v>0</v>
      </c>
      <c r="I12" s="3">
        <f>VLOOKUP(A12,'Scoring entry sheet'!A:B,2,FALSE)</f>
        <v>119.5</v>
      </c>
      <c r="J12" s="3">
        <f>VLOOKUP(A12,'Scoring entry sheet'!A:C,3,FALSE)</f>
        <v>55</v>
      </c>
      <c r="K12" s="4">
        <f t="shared" si="0"/>
        <v>174.5</v>
      </c>
      <c r="L12" s="21">
        <f t="shared" si="1"/>
        <v>0.6711538461538461</v>
      </c>
      <c r="M12" s="14">
        <v>9</v>
      </c>
    </row>
    <row r="13" spans="1:13" s="3" customFormat="1">
      <c r="A13" s="3">
        <v>146</v>
      </c>
      <c r="B13" s="3" t="s">
        <v>269</v>
      </c>
      <c r="C13" s="8">
        <v>13.400000000000002</v>
      </c>
      <c r="D13" t="s">
        <v>138</v>
      </c>
      <c r="E13" t="s">
        <v>23</v>
      </c>
      <c r="F13" t="s">
        <v>295</v>
      </c>
      <c r="G13" t="s">
        <v>296</v>
      </c>
      <c r="H13">
        <v>0</v>
      </c>
      <c r="I13" s="3">
        <f>VLOOKUP(A13,'Scoring entry sheet'!A:B,2,FALSE)</f>
        <v>122</v>
      </c>
      <c r="J13" s="3">
        <f>VLOOKUP(A13,'Scoring entry sheet'!A:C,3,FALSE)</f>
        <v>52</v>
      </c>
      <c r="K13" s="4">
        <f t="shared" si="0"/>
        <v>174</v>
      </c>
      <c r="L13" s="21">
        <f t="shared" si="1"/>
        <v>0.66923076923076918</v>
      </c>
      <c r="M13" s="14">
        <v>10</v>
      </c>
    </row>
    <row r="14" spans="1:13" s="3" customFormat="1">
      <c r="A14" s="3">
        <v>151</v>
      </c>
      <c r="B14" s="3" t="s">
        <v>299</v>
      </c>
      <c r="C14" s="8">
        <v>14.1</v>
      </c>
      <c r="D14" t="s">
        <v>71</v>
      </c>
      <c r="E14" t="s">
        <v>23</v>
      </c>
      <c r="F14" t="s">
        <v>305</v>
      </c>
      <c r="G14" t="s">
        <v>306</v>
      </c>
      <c r="H14">
        <v>0</v>
      </c>
      <c r="I14" s="3">
        <f>VLOOKUP(A14,'Scoring entry sheet'!A:B,2,FALSE)</f>
        <v>119.5</v>
      </c>
      <c r="J14" s="3">
        <f>VLOOKUP(A14,'Scoring entry sheet'!A:C,3,FALSE)</f>
        <v>53</v>
      </c>
      <c r="K14" s="4">
        <f t="shared" si="0"/>
        <v>172.5</v>
      </c>
      <c r="L14" s="21">
        <f t="shared" si="1"/>
        <v>0.66346153846153844</v>
      </c>
      <c r="M14" s="14">
        <v>11</v>
      </c>
    </row>
    <row r="15" spans="1:13" s="3" customFormat="1">
      <c r="A15" s="3">
        <v>152</v>
      </c>
      <c r="B15" s="3" t="s">
        <v>299</v>
      </c>
      <c r="C15" s="8">
        <v>14.16</v>
      </c>
      <c r="D15" t="s">
        <v>130</v>
      </c>
      <c r="E15" t="s">
        <v>23</v>
      </c>
      <c r="F15" t="s">
        <v>286</v>
      </c>
      <c r="G15" t="s">
        <v>307</v>
      </c>
      <c r="H15">
        <v>0</v>
      </c>
      <c r="I15" s="3">
        <f>VLOOKUP(A15,'Scoring entry sheet'!A:B,2,FALSE)</f>
        <v>120.5</v>
      </c>
      <c r="J15" s="3">
        <f>VLOOKUP(A15,'Scoring entry sheet'!A:C,3,FALSE)</f>
        <v>52</v>
      </c>
      <c r="K15" s="4">
        <f t="shared" si="0"/>
        <v>172.5</v>
      </c>
      <c r="L15" s="21">
        <f t="shared" si="1"/>
        <v>0.66346153846153844</v>
      </c>
      <c r="M15" s="14">
        <v>12</v>
      </c>
    </row>
    <row r="16" spans="1:13" s="3" customFormat="1">
      <c r="A16" s="3">
        <v>153</v>
      </c>
      <c r="B16" s="3" t="s">
        <v>299</v>
      </c>
      <c r="C16" s="8">
        <v>14.32</v>
      </c>
      <c r="D16" t="s">
        <v>51</v>
      </c>
      <c r="E16" t="s">
        <v>23</v>
      </c>
      <c r="F16" t="s">
        <v>308</v>
      </c>
      <c r="G16" t="s">
        <v>309</v>
      </c>
      <c r="H16">
        <v>0</v>
      </c>
      <c r="I16" s="3">
        <f>VLOOKUP(A16,'Scoring entry sheet'!A:B,2,FALSE)</f>
        <v>117</v>
      </c>
      <c r="J16" s="3">
        <f>VLOOKUP(A16,'Scoring entry sheet'!A:C,3,FALSE)</f>
        <v>54</v>
      </c>
      <c r="K16" s="4">
        <f t="shared" si="0"/>
        <v>171</v>
      </c>
      <c r="L16" s="21">
        <f t="shared" si="1"/>
        <v>0.65769230769230769</v>
      </c>
      <c r="M16" s="14">
        <v>13</v>
      </c>
    </row>
    <row r="17" spans="1:13" s="3" customFormat="1">
      <c r="A17" s="3">
        <v>141</v>
      </c>
      <c r="B17" s="3" t="s">
        <v>269</v>
      </c>
      <c r="C17" s="8">
        <v>13</v>
      </c>
      <c r="D17" t="s">
        <v>11</v>
      </c>
      <c r="E17" t="s">
        <v>23</v>
      </c>
      <c r="F17" t="s">
        <v>286</v>
      </c>
      <c r="G17" t="s">
        <v>287</v>
      </c>
      <c r="H17">
        <v>0</v>
      </c>
      <c r="I17" s="3">
        <f>VLOOKUP(A17,'Scoring entry sheet'!A:B,2,FALSE)</f>
        <v>118</v>
      </c>
      <c r="J17" s="3">
        <f>VLOOKUP(A17,'Scoring entry sheet'!A:C,3,FALSE)</f>
        <v>52</v>
      </c>
      <c r="K17" s="4">
        <f t="shared" si="0"/>
        <v>170</v>
      </c>
      <c r="L17" s="21">
        <f t="shared" si="1"/>
        <v>0.65384615384615385</v>
      </c>
      <c r="M17" s="14">
        <v>14</v>
      </c>
    </row>
    <row r="18" spans="1:13" s="3" customFormat="1">
      <c r="A18" s="3">
        <v>162</v>
      </c>
      <c r="B18" s="3" t="s">
        <v>299</v>
      </c>
      <c r="C18" s="8">
        <v>15.260000000000002</v>
      </c>
      <c r="D18" t="s">
        <v>24</v>
      </c>
      <c r="E18" t="s">
        <v>23</v>
      </c>
      <c r="F18" t="s">
        <v>322</v>
      </c>
      <c r="G18" t="s">
        <v>323</v>
      </c>
      <c r="H18">
        <v>0</v>
      </c>
      <c r="I18" s="3">
        <f>VLOOKUP(A18,'Scoring entry sheet'!A:B,2,FALSE)</f>
        <v>114</v>
      </c>
      <c r="J18" s="3">
        <f>VLOOKUP(A18,'Scoring entry sheet'!A:C,3,FALSE)</f>
        <v>55</v>
      </c>
      <c r="K18" s="4">
        <f t="shared" si="0"/>
        <v>169</v>
      </c>
      <c r="L18" s="21">
        <f t="shared" si="1"/>
        <v>0.65</v>
      </c>
      <c r="M18" s="14">
        <v>15</v>
      </c>
    </row>
    <row r="19" spans="1:13" s="3" customFormat="1">
      <c r="A19" s="3">
        <v>138</v>
      </c>
      <c r="B19" s="3" t="s">
        <v>269</v>
      </c>
      <c r="C19" s="8">
        <v>12.420000000000003</v>
      </c>
      <c r="D19" t="s">
        <v>68</v>
      </c>
      <c r="E19" t="s">
        <v>23</v>
      </c>
      <c r="F19" t="s">
        <v>280</v>
      </c>
      <c r="G19" t="s">
        <v>281</v>
      </c>
      <c r="H19">
        <v>0</v>
      </c>
      <c r="I19" s="3">
        <f>VLOOKUP(A19,'Scoring entry sheet'!A:B,2,FALSE)</f>
        <v>116</v>
      </c>
      <c r="J19" s="3">
        <f>VLOOKUP(A19,'Scoring entry sheet'!A:C,3,FALSE)</f>
        <v>53</v>
      </c>
      <c r="K19" s="4">
        <f t="shared" si="0"/>
        <v>169</v>
      </c>
      <c r="L19" s="21">
        <f t="shared" si="1"/>
        <v>0.65</v>
      </c>
      <c r="M19" s="14">
        <v>16</v>
      </c>
    </row>
    <row r="20" spans="1:13" s="3" customFormat="1">
      <c r="A20" s="3">
        <v>142</v>
      </c>
      <c r="B20" s="3" t="s">
        <v>269</v>
      </c>
      <c r="C20" s="8">
        <v>13.16</v>
      </c>
      <c r="D20" t="s">
        <v>84</v>
      </c>
      <c r="E20" t="s">
        <v>23</v>
      </c>
      <c r="F20" t="s">
        <v>288</v>
      </c>
      <c r="G20" t="s">
        <v>289</v>
      </c>
      <c r="H20">
        <v>0</v>
      </c>
      <c r="I20" s="3">
        <f>VLOOKUP(A20,'Scoring entry sheet'!A:B,2,FALSE)</f>
        <v>116.5</v>
      </c>
      <c r="J20" s="3">
        <f>VLOOKUP(A20,'Scoring entry sheet'!A:C,3,FALSE)</f>
        <v>52</v>
      </c>
      <c r="K20" s="4">
        <f t="shared" si="0"/>
        <v>168.5</v>
      </c>
      <c r="L20" s="21">
        <f t="shared" si="1"/>
        <v>0.64807692307692311</v>
      </c>
      <c r="M20" s="14">
        <v>17</v>
      </c>
    </row>
    <row r="21" spans="1:13" s="3" customFormat="1">
      <c r="A21" s="3">
        <v>157</v>
      </c>
      <c r="B21" s="3" t="s">
        <v>299</v>
      </c>
      <c r="C21" s="8">
        <v>14.560000000000002</v>
      </c>
      <c r="D21" t="s">
        <v>15</v>
      </c>
      <c r="E21" t="s">
        <v>23</v>
      </c>
      <c r="F21" t="s">
        <v>314</v>
      </c>
      <c r="G21" t="s">
        <v>315</v>
      </c>
      <c r="H21">
        <v>0</v>
      </c>
      <c r="I21" s="3">
        <f>VLOOKUP(A21,'Scoring entry sheet'!A:B,2,FALSE)</f>
        <v>113</v>
      </c>
      <c r="J21" s="3">
        <f>VLOOKUP(A21,'Scoring entry sheet'!A:C,3,FALSE)</f>
        <v>54</v>
      </c>
      <c r="K21" s="4">
        <f t="shared" si="0"/>
        <v>167</v>
      </c>
      <c r="L21" s="21">
        <f t="shared" si="1"/>
        <v>0.64230769230769236</v>
      </c>
      <c r="M21" s="14">
        <v>18</v>
      </c>
    </row>
    <row r="22" spans="1:13" s="3" customFormat="1">
      <c r="A22" s="3">
        <v>134</v>
      </c>
      <c r="B22" s="3" t="s">
        <v>269</v>
      </c>
      <c r="C22" s="8">
        <v>12.180000000000001</v>
      </c>
      <c r="D22" t="s">
        <v>114</v>
      </c>
      <c r="E22" t="s">
        <v>23</v>
      </c>
      <c r="F22" t="s">
        <v>274</v>
      </c>
      <c r="G22" t="s">
        <v>275</v>
      </c>
      <c r="H22">
        <v>0</v>
      </c>
      <c r="I22" s="3">
        <f>VLOOKUP(A22,'Scoring entry sheet'!A:B,2,FALSE)</f>
        <v>113.5</v>
      </c>
      <c r="J22" s="3">
        <f>VLOOKUP(A22,'Scoring entry sheet'!A:C,3,FALSE)</f>
        <v>53</v>
      </c>
      <c r="K22" s="4">
        <f t="shared" si="0"/>
        <v>166.5</v>
      </c>
      <c r="L22" s="21">
        <f t="shared" si="1"/>
        <v>0.64038461538461533</v>
      </c>
      <c r="M22" s="14">
        <v>19</v>
      </c>
    </row>
    <row r="23" spans="1:13" s="3" customFormat="1">
      <c r="A23" s="3">
        <v>137</v>
      </c>
      <c r="B23" s="3" t="s">
        <v>269</v>
      </c>
      <c r="C23" s="8">
        <v>12.360000000000003</v>
      </c>
      <c r="D23" t="s">
        <v>89</v>
      </c>
      <c r="E23" t="s">
        <v>23</v>
      </c>
      <c r="F23" t="s">
        <v>278</v>
      </c>
      <c r="G23" t="s">
        <v>279</v>
      </c>
      <c r="H23">
        <v>0</v>
      </c>
      <c r="I23" s="3">
        <f>VLOOKUP(A23,'Scoring entry sheet'!A:B,2,FALSE)</f>
        <v>112</v>
      </c>
      <c r="J23" s="3">
        <f>VLOOKUP(A23,'Scoring entry sheet'!A:C,3,FALSE)</f>
        <v>53</v>
      </c>
      <c r="K23" s="4">
        <f t="shared" si="0"/>
        <v>165</v>
      </c>
      <c r="L23" s="21">
        <f t="shared" si="1"/>
        <v>0.63461538461538458</v>
      </c>
      <c r="M23" s="14">
        <v>20</v>
      </c>
    </row>
    <row r="24" spans="1:13" s="3" customFormat="1">
      <c r="A24" s="3">
        <v>163</v>
      </c>
      <c r="B24" s="3" t="s">
        <v>299</v>
      </c>
      <c r="C24" s="8">
        <v>15.320000000000002</v>
      </c>
      <c r="D24" t="s">
        <v>9</v>
      </c>
      <c r="E24" t="s">
        <v>23</v>
      </c>
      <c r="F24" t="s">
        <v>324</v>
      </c>
      <c r="G24" t="s">
        <v>325</v>
      </c>
      <c r="H24">
        <v>0</v>
      </c>
      <c r="I24" s="3">
        <f>VLOOKUP(A24,'Scoring entry sheet'!A:B,2,FALSE)</f>
        <v>113</v>
      </c>
      <c r="J24" s="3">
        <f>VLOOKUP(A24,'Scoring entry sheet'!A:C,3,FALSE)</f>
        <v>51</v>
      </c>
      <c r="K24" s="4">
        <f t="shared" si="0"/>
        <v>164</v>
      </c>
      <c r="L24" s="21">
        <f t="shared" si="1"/>
        <v>0.63076923076923075</v>
      </c>
      <c r="M24" s="14">
        <v>21</v>
      </c>
    </row>
    <row r="25" spans="1:13" s="3" customFormat="1">
      <c r="A25" s="3">
        <v>156</v>
      </c>
      <c r="B25" s="3" t="s">
        <v>299</v>
      </c>
      <c r="C25" s="8">
        <v>14.500000000000002</v>
      </c>
      <c r="D25" t="s">
        <v>74</v>
      </c>
      <c r="E25" t="s">
        <v>23</v>
      </c>
      <c r="F25" t="s">
        <v>312</v>
      </c>
      <c r="G25" t="s">
        <v>313</v>
      </c>
      <c r="H25">
        <v>0</v>
      </c>
      <c r="I25" s="3">
        <f>VLOOKUP(A25,'Scoring entry sheet'!A:B,2,FALSE)</f>
        <v>113.5</v>
      </c>
      <c r="J25" s="3">
        <f>VLOOKUP(A25,'Scoring entry sheet'!A:C,3,FALSE)</f>
        <v>50</v>
      </c>
      <c r="K25" s="4">
        <f t="shared" si="0"/>
        <v>163.5</v>
      </c>
      <c r="L25" s="21">
        <f t="shared" si="1"/>
        <v>0.62884615384615383</v>
      </c>
      <c r="M25" s="14">
        <v>22</v>
      </c>
    </row>
    <row r="26" spans="1:13" s="3" customFormat="1">
      <c r="A26" s="3">
        <v>149</v>
      </c>
      <c r="B26" s="3" t="s">
        <v>299</v>
      </c>
      <c r="C26" s="8">
        <v>13.580000000000004</v>
      </c>
      <c r="D26" t="s">
        <v>123</v>
      </c>
      <c r="E26" t="s">
        <v>23</v>
      </c>
      <c r="F26" t="s">
        <v>302</v>
      </c>
      <c r="G26" t="s">
        <v>303</v>
      </c>
      <c r="H26">
        <v>0</v>
      </c>
      <c r="I26" s="3">
        <f>VLOOKUP(A26,'Scoring entry sheet'!A:B,2,FALSE)</f>
        <v>110.5</v>
      </c>
      <c r="J26" s="3">
        <f>VLOOKUP(A26,'Scoring entry sheet'!A:C,3,FALSE)</f>
        <v>51</v>
      </c>
      <c r="K26" s="4">
        <f t="shared" si="0"/>
        <v>161.5</v>
      </c>
      <c r="L26" s="21">
        <f t="shared" si="1"/>
        <v>0.62115384615384617</v>
      </c>
      <c r="M26" s="14">
        <v>23</v>
      </c>
    </row>
    <row r="27" spans="1:13" s="3" customFormat="1">
      <c r="A27" s="3">
        <v>160</v>
      </c>
      <c r="B27" s="3" t="s">
        <v>299</v>
      </c>
      <c r="C27" s="8">
        <v>15.14</v>
      </c>
      <c r="D27" t="s">
        <v>30</v>
      </c>
      <c r="E27" t="s">
        <v>23</v>
      </c>
      <c r="F27" t="s">
        <v>121</v>
      </c>
      <c r="G27" t="s">
        <v>319</v>
      </c>
      <c r="H27">
        <v>0</v>
      </c>
      <c r="I27" s="3">
        <f>VLOOKUP(A27,'Scoring entry sheet'!A:B,2,FALSE)</f>
        <v>110.5</v>
      </c>
      <c r="J27" s="3">
        <f>VLOOKUP(A27,'Scoring entry sheet'!A:C,3,FALSE)</f>
        <v>51</v>
      </c>
      <c r="K27" s="4">
        <f t="shared" si="0"/>
        <v>161.5</v>
      </c>
      <c r="L27" s="21">
        <f t="shared" si="1"/>
        <v>0.62115384615384617</v>
      </c>
      <c r="M27" s="14">
        <v>23</v>
      </c>
    </row>
    <row r="28" spans="1:13" s="3" customFormat="1">
      <c r="A28" s="3">
        <v>147</v>
      </c>
      <c r="B28" s="3" t="s">
        <v>269</v>
      </c>
      <c r="C28" s="8">
        <v>13.460000000000003</v>
      </c>
      <c r="D28" t="s">
        <v>92</v>
      </c>
      <c r="E28" t="s">
        <v>23</v>
      </c>
      <c r="F28" t="s">
        <v>297</v>
      </c>
      <c r="G28" t="s">
        <v>298</v>
      </c>
      <c r="H28">
        <v>0</v>
      </c>
      <c r="I28" s="3">
        <f>VLOOKUP(A28,'Scoring entry sheet'!A:B,2,FALSE)</f>
        <v>109.5</v>
      </c>
      <c r="J28" s="3">
        <f>VLOOKUP(A28,'Scoring entry sheet'!A:C,3,FALSE)</f>
        <v>51</v>
      </c>
      <c r="K28" s="4">
        <f t="shared" si="0"/>
        <v>160.5</v>
      </c>
      <c r="L28" s="21">
        <f t="shared" si="1"/>
        <v>0.61730769230769234</v>
      </c>
      <c r="M28" s="14">
        <v>25</v>
      </c>
    </row>
    <row r="29" spans="1:13" s="3" customFormat="1">
      <c r="A29" s="3">
        <v>161</v>
      </c>
      <c r="B29" s="3" t="s">
        <v>299</v>
      </c>
      <c r="C29" s="8">
        <v>15.200000000000001</v>
      </c>
      <c r="D29" t="s">
        <v>39</v>
      </c>
      <c r="E29" t="s">
        <v>23</v>
      </c>
      <c r="F29" t="s">
        <v>320</v>
      </c>
      <c r="G29" t="s">
        <v>363</v>
      </c>
      <c r="H29">
        <v>0</v>
      </c>
      <c r="I29" s="3">
        <f>VLOOKUP(A29,'Scoring entry sheet'!A:B,2,FALSE)</f>
        <v>110</v>
      </c>
      <c r="J29" s="3">
        <f>VLOOKUP(A29,'Scoring entry sheet'!A:C,3,FALSE)</f>
        <v>50</v>
      </c>
      <c r="K29" s="4">
        <f t="shared" si="0"/>
        <v>160</v>
      </c>
      <c r="L29" s="21">
        <f t="shared" si="1"/>
        <v>0.61538461538461542</v>
      </c>
      <c r="M29" s="14">
        <v>26</v>
      </c>
    </row>
    <row r="30" spans="1:13" s="3" customFormat="1">
      <c r="A30" s="3">
        <v>159</v>
      </c>
      <c r="B30" s="3" t="s">
        <v>299</v>
      </c>
      <c r="C30" s="8">
        <v>15.08</v>
      </c>
      <c r="D30" t="s">
        <v>33</v>
      </c>
      <c r="E30" t="s">
        <v>23</v>
      </c>
      <c r="F30" t="s">
        <v>317</v>
      </c>
      <c r="G30" t="s">
        <v>318</v>
      </c>
      <c r="H30">
        <v>0</v>
      </c>
      <c r="I30" s="3">
        <f>VLOOKUP(A30,'Scoring entry sheet'!A:B,2,FALSE)</f>
        <v>105.5</v>
      </c>
      <c r="J30" s="3">
        <f>VLOOKUP(A30,'Scoring entry sheet'!A:C,3,FALSE)</f>
        <v>51</v>
      </c>
      <c r="K30" s="4">
        <f t="shared" si="0"/>
        <v>156.5</v>
      </c>
      <c r="L30" s="21">
        <f t="shared" si="1"/>
        <v>0.60192307692307689</v>
      </c>
      <c r="M30" s="14">
        <v>27</v>
      </c>
    </row>
    <row r="31" spans="1:13" s="3" customFormat="1">
      <c r="A31" s="3">
        <v>144</v>
      </c>
      <c r="B31" s="3" t="s">
        <v>269</v>
      </c>
      <c r="C31" s="8">
        <v>13.280000000000001</v>
      </c>
      <c r="D31" t="s">
        <v>111</v>
      </c>
      <c r="E31" t="s">
        <v>23</v>
      </c>
      <c r="F31" t="s">
        <v>292</v>
      </c>
      <c r="G31" t="s">
        <v>293</v>
      </c>
      <c r="H31">
        <v>0</v>
      </c>
      <c r="I31" s="3">
        <f>VLOOKUP(A31,'Scoring entry sheet'!A:B,2,FALSE)</f>
        <v>106.5</v>
      </c>
      <c r="J31" s="3">
        <f>VLOOKUP(A31,'Scoring entry sheet'!A:C,3,FALSE)</f>
        <v>49</v>
      </c>
      <c r="K31" s="4">
        <f t="shared" si="0"/>
        <v>155.5</v>
      </c>
      <c r="L31" s="21">
        <f t="shared" si="1"/>
        <v>0.59807692307692306</v>
      </c>
      <c r="M31" s="14">
        <v>28</v>
      </c>
    </row>
    <row r="32" spans="1:13" s="3" customFormat="1">
      <c r="A32" s="3">
        <v>155</v>
      </c>
      <c r="B32" s="3" t="s">
        <v>299</v>
      </c>
      <c r="C32" s="8">
        <v>14.440000000000001</v>
      </c>
      <c r="D32" t="s">
        <v>98</v>
      </c>
      <c r="E32" t="s">
        <v>23</v>
      </c>
      <c r="F32" t="s">
        <v>310</v>
      </c>
      <c r="G32" t="s">
        <v>311</v>
      </c>
      <c r="H32">
        <v>0</v>
      </c>
      <c r="I32" s="3">
        <f>VLOOKUP(A32,'Scoring entry sheet'!A:B,2,FALSE)</f>
        <v>105</v>
      </c>
      <c r="J32" s="3">
        <f>VLOOKUP(A32,'Scoring entry sheet'!A:C,3,FALSE)</f>
        <v>50</v>
      </c>
      <c r="K32" s="4">
        <f t="shared" si="0"/>
        <v>155</v>
      </c>
      <c r="L32" s="21">
        <f t="shared" si="1"/>
        <v>0.59615384615384615</v>
      </c>
      <c r="M32" s="14">
        <v>29</v>
      </c>
    </row>
    <row r="33" spans="1:13" s="3" customFormat="1">
      <c r="A33" s="3">
        <v>164</v>
      </c>
      <c r="B33" s="3" t="s">
        <v>299</v>
      </c>
      <c r="C33" s="8">
        <v>15.380000000000003</v>
      </c>
      <c r="D33" t="s">
        <v>81</v>
      </c>
      <c r="E33" t="s">
        <v>23</v>
      </c>
      <c r="F33" t="s">
        <v>326</v>
      </c>
      <c r="G33" t="s">
        <v>327</v>
      </c>
      <c r="H33">
        <v>0</v>
      </c>
      <c r="I33" s="3">
        <f>VLOOKUP(A33,'Scoring entry sheet'!A:B,2,FALSE)</f>
        <v>107</v>
      </c>
      <c r="J33" s="3">
        <f>VLOOKUP(A33,'Scoring entry sheet'!A:C,3,FALSE)</f>
        <v>48</v>
      </c>
      <c r="K33" s="4">
        <f t="shared" si="0"/>
        <v>155</v>
      </c>
      <c r="L33" s="21">
        <f t="shared" si="1"/>
        <v>0.59615384615384615</v>
      </c>
      <c r="M33" s="14">
        <v>30</v>
      </c>
    </row>
  </sheetData>
  <autoFilter ref="A3:H33"/>
  <sortState ref="A4:M33">
    <sortCondition ref="M4:M33"/>
  </sortState>
  <pageMargins left="0.25" right="0.25" top="0.75" bottom="0.75" header="0.3" footer="0.3"/>
  <pageSetup paperSize="9" scale="84" fitToHeight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2"/>
  <sheetViews>
    <sheetView zoomScale="130" zoomScaleNormal="130" zoomScalePageLayoutView="130" workbookViewId="0">
      <selection activeCell="N1" sqref="N1:N1048576"/>
    </sheetView>
  </sheetViews>
  <sheetFormatPr baseColWidth="10" defaultColWidth="8.83203125" defaultRowHeight="14" x14ac:dyDescent="0"/>
  <cols>
    <col min="1" max="1" width="8.83203125" style="3"/>
    <col min="2" max="2" width="0" style="3" hidden="1" customWidth="1"/>
    <col min="3" max="3" width="0" style="4" hidden="1" customWidth="1"/>
    <col min="4" max="4" width="27.33203125" bestFit="1" customWidth="1"/>
    <col min="5" max="5" width="9.33203125" style="3" bestFit="1" customWidth="1"/>
    <col min="6" max="6" width="21.5" style="3" bestFit="1" customWidth="1"/>
    <col min="7" max="7" width="26.5" style="4" bestFit="1" customWidth="1"/>
    <col min="8" max="8" width="11.5" bestFit="1" customWidth="1"/>
    <col min="12" max="12" width="8.83203125" style="20"/>
    <col min="14" max="14" width="0" hidden="1" customWidth="1"/>
  </cols>
  <sheetData>
    <row r="1" spans="1:14">
      <c r="A1" s="10" t="s">
        <v>338</v>
      </c>
      <c r="D1" s="11">
        <v>260</v>
      </c>
    </row>
    <row r="2" spans="1:14">
      <c r="A2" s="10" t="s">
        <v>347</v>
      </c>
      <c r="D2" s="23"/>
    </row>
    <row r="3" spans="1:14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3" t="s">
        <v>331</v>
      </c>
      <c r="J3" s="3" t="s">
        <v>330</v>
      </c>
      <c r="K3" s="4" t="s">
        <v>329</v>
      </c>
      <c r="L3" s="20" t="s">
        <v>332</v>
      </c>
      <c r="M3" t="s">
        <v>334</v>
      </c>
      <c r="N3" t="s">
        <v>335</v>
      </c>
    </row>
    <row r="4" spans="1:14" s="3" customFormat="1">
      <c r="A4" s="3">
        <v>135</v>
      </c>
      <c r="B4" s="3" t="s">
        <v>269</v>
      </c>
      <c r="C4" s="8">
        <v>12.240000000000002</v>
      </c>
      <c r="D4" t="s">
        <v>36</v>
      </c>
      <c r="E4" t="s">
        <v>23</v>
      </c>
      <c r="F4" t="s">
        <v>276</v>
      </c>
      <c r="G4" t="s">
        <v>277</v>
      </c>
      <c r="H4">
        <v>0</v>
      </c>
      <c r="I4" s="3">
        <f>VLOOKUP(A4,'Scoring entry sheet'!A:B,2,FALSE)</f>
        <v>132.5</v>
      </c>
      <c r="J4" s="3">
        <f>VLOOKUP(A4,'Scoring entry sheet'!A:C,3,FALSE)</f>
        <v>59</v>
      </c>
      <c r="K4" s="4">
        <f t="shared" ref="K4:K19" si="0">I4+J4</f>
        <v>191.5</v>
      </c>
      <c r="L4" s="21">
        <f t="shared" ref="L4:L19" si="1">K4/D$1</f>
        <v>0.73653846153846159</v>
      </c>
      <c r="M4" s="3">
        <v>1</v>
      </c>
      <c r="N4" s="14">
        <v>1</v>
      </c>
    </row>
    <row r="5" spans="1:14" s="3" customFormat="1">
      <c r="A5" s="3">
        <v>131</v>
      </c>
      <c r="B5" s="3" t="s">
        <v>269</v>
      </c>
      <c r="C5" s="8">
        <v>12</v>
      </c>
      <c r="D5" t="s">
        <v>62</v>
      </c>
      <c r="E5" t="s">
        <v>23</v>
      </c>
      <c r="F5" t="s">
        <v>270</v>
      </c>
      <c r="G5" t="s">
        <v>271</v>
      </c>
      <c r="H5">
        <v>0</v>
      </c>
      <c r="I5" s="3">
        <f>VLOOKUP(A5,'Scoring entry sheet'!A:B,2,FALSE)</f>
        <v>129</v>
      </c>
      <c r="J5" s="3">
        <f>VLOOKUP(A5,'Scoring entry sheet'!A:C,3,FALSE)</f>
        <v>58</v>
      </c>
      <c r="K5" s="4">
        <f t="shared" si="0"/>
        <v>187</v>
      </c>
      <c r="L5" s="21">
        <f t="shared" si="1"/>
        <v>0.71923076923076923</v>
      </c>
      <c r="M5" s="3">
        <v>2</v>
      </c>
      <c r="N5" s="3">
        <v>2</v>
      </c>
    </row>
    <row r="6" spans="1:14" s="3" customFormat="1">
      <c r="A6" s="3">
        <v>145</v>
      </c>
      <c r="B6" s="3" t="s">
        <v>269</v>
      </c>
      <c r="C6" s="8">
        <v>13.340000000000002</v>
      </c>
      <c r="D6" t="s">
        <v>135</v>
      </c>
      <c r="E6" t="s">
        <v>23</v>
      </c>
      <c r="F6" t="s">
        <v>276</v>
      </c>
      <c r="G6" t="s">
        <v>294</v>
      </c>
      <c r="H6">
        <v>0</v>
      </c>
      <c r="I6" s="3">
        <f>VLOOKUP(A6,'Scoring entry sheet'!A:B,2,FALSE)</f>
        <v>122.5</v>
      </c>
      <c r="J6" s="3">
        <f>VLOOKUP(A6,'Scoring entry sheet'!A:C,3,FALSE)</f>
        <v>57</v>
      </c>
      <c r="K6" s="4">
        <f t="shared" si="0"/>
        <v>179.5</v>
      </c>
      <c r="L6" s="21">
        <f t="shared" si="1"/>
        <v>0.69038461538461537</v>
      </c>
      <c r="M6" s="3">
        <v>3</v>
      </c>
      <c r="N6" s="14">
        <v>3</v>
      </c>
    </row>
    <row r="7" spans="1:14" s="3" customFormat="1">
      <c r="A7" s="3">
        <v>132</v>
      </c>
      <c r="B7" s="3" t="s">
        <v>269</v>
      </c>
      <c r="C7" s="8">
        <v>12.06</v>
      </c>
      <c r="D7" t="s">
        <v>103</v>
      </c>
      <c r="E7" t="s">
        <v>23</v>
      </c>
      <c r="F7" t="s">
        <v>272</v>
      </c>
      <c r="G7" t="s">
        <v>273</v>
      </c>
      <c r="H7">
        <v>0</v>
      </c>
      <c r="I7" s="3">
        <f>VLOOKUP(A7,'Scoring entry sheet'!A:B,2,FALSE)</f>
        <v>121.5</v>
      </c>
      <c r="J7" s="3">
        <f>VLOOKUP(A7,'Scoring entry sheet'!A:C,3,FALSE)</f>
        <v>57</v>
      </c>
      <c r="K7" s="4">
        <f t="shared" si="0"/>
        <v>178.5</v>
      </c>
      <c r="L7" s="21">
        <f t="shared" si="1"/>
        <v>0.68653846153846154</v>
      </c>
      <c r="M7" s="3">
        <v>4</v>
      </c>
      <c r="N7" s="3">
        <v>4</v>
      </c>
    </row>
    <row r="8" spans="1:14" s="3" customFormat="1">
      <c r="A8" s="3">
        <v>136</v>
      </c>
      <c r="B8" s="3" t="s">
        <v>269</v>
      </c>
      <c r="C8" s="8">
        <v>12.300000000000002</v>
      </c>
      <c r="D8" t="s">
        <v>48</v>
      </c>
      <c r="E8" t="s">
        <v>23</v>
      </c>
      <c r="F8" t="s">
        <v>263</v>
      </c>
      <c r="G8" t="s">
        <v>264</v>
      </c>
      <c r="H8" t="s">
        <v>22</v>
      </c>
      <c r="I8" s="3">
        <f>VLOOKUP(A8,'Scoring entry sheet'!A:B,2,FALSE)</f>
        <v>122.5</v>
      </c>
      <c r="J8" s="3">
        <f>VLOOKUP(A8,'Scoring entry sheet'!A:C,3,FALSE)</f>
        <v>55</v>
      </c>
      <c r="K8" s="4">
        <f t="shared" si="0"/>
        <v>177.5</v>
      </c>
      <c r="L8" s="21">
        <f t="shared" si="1"/>
        <v>0.68269230769230771</v>
      </c>
      <c r="M8" s="3">
        <v>5</v>
      </c>
      <c r="N8" s="12"/>
    </row>
    <row r="9" spans="1:14" s="3" customFormat="1">
      <c r="A9" s="3">
        <v>140</v>
      </c>
      <c r="B9" s="3" t="s">
        <v>269</v>
      </c>
      <c r="C9" s="8">
        <v>12.540000000000004</v>
      </c>
      <c r="D9" t="s">
        <v>27</v>
      </c>
      <c r="E9" t="s">
        <v>23</v>
      </c>
      <c r="F9" t="s">
        <v>284</v>
      </c>
      <c r="G9" t="s">
        <v>285</v>
      </c>
      <c r="H9">
        <v>0</v>
      </c>
      <c r="I9" s="3">
        <f>VLOOKUP(A9,'Scoring entry sheet'!A:B,2,FALSE)</f>
        <v>121.5</v>
      </c>
      <c r="J9" s="3">
        <f>VLOOKUP(A9,'Scoring entry sheet'!A:C,3,FALSE)</f>
        <v>55</v>
      </c>
      <c r="K9" s="4">
        <f t="shared" si="0"/>
        <v>176.5</v>
      </c>
      <c r="L9" s="21">
        <f t="shared" si="1"/>
        <v>0.67884615384615388</v>
      </c>
      <c r="M9" s="3">
        <v>6</v>
      </c>
      <c r="N9" s="3">
        <v>5</v>
      </c>
    </row>
    <row r="10" spans="1:14" s="3" customFormat="1">
      <c r="A10" s="3">
        <v>139</v>
      </c>
      <c r="B10" s="3" t="s">
        <v>269</v>
      </c>
      <c r="C10" s="8">
        <v>12.480000000000004</v>
      </c>
      <c r="D10" t="s">
        <v>42</v>
      </c>
      <c r="E10" t="s">
        <v>23</v>
      </c>
      <c r="F10" t="s">
        <v>282</v>
      </c>
      <c r="G10" t="s">
        <v>283</v>
      </c>
      <c r="H10">
        <v>0</v>
      </c>
      <c r="I10" s="3">
        <f>VLOOKUP(A10,'Scoring entry sheet'!A:B,2,FALSE)</f>
        <v>119.5</v>
      </c>
      <c r="J10" s="3">
        <f>VLOOKUP(A10,'Scoring entry sheet'!A:C,3,FALSE)</f>
        <v>55</v>
      </c>
      <c r="K10" s="4">
        <f t="shared" si="0"/>
        <v>174.5</v>
      </c>
      <c r="L10" s="21">
        <f t="shared" si="1"/>
        <v>0.6711538461538461</v>
      </c>
      <c r="M10" s="3">
        <v>7</v>
      </c>
      <c r="N10" s="3">
        <v>6</v>
      </c>
    </row>
    <row r="11" spans="1:14" s="3" customFormat="1">
      <c r="A11" s="3">
        <v>146</v>
      </c>
      <c r="B11" s="3" t="s">
        <v>269</v>
      </c>
      <c r="C11" s="8">
        <v>13.400000000000002</v>
      </c>
      <c r="D11" t="s">
        <v>138</v>
      </c>
      <c r="E11" t="s">
        <v>23</v>
      </c>
      <c r="F11" t="s">
        <v>295</v>
      </c>
      <c r="G11" t="s">
        <v>296</v>
      </c>
      <c r="H11">
        <v>0</v>
      </c>
      <c r="I11" s="3">
        <f>VLOOKUP(A11,'Scoring entry sheet'!A:B,2,FALSE)</f>
        <v>122</v>
      </c>
      <c r="J11" s="3">
        <f>VLOOKUP(A11,'Scoring entry sheet'!A:C,3,FALSE)</f>
        <v>52</v>
      </c>
      <c r="K11" s="4">
        <f t="shared" si="0"/>
        <v>174</v>
      </c>
      <c r="L11" s="21">
        <f t="shared" si="1"/>
        <v>0.66923076923076918</v>
      </c>
      <c r="M11" s="3">
        <v>8</v>
      </c>
      <c r="N11" s="14">
        <v>7</v>
      </c>
    </row>
    <row r="12" spans="1:14" s="3" customFormat="1">
      <c r="A12" s="3">
        <v>133</v>
      </c>
      <c r="B12" s="3" t="s">
        <v>269</v>
      </c>
      <c r="C12" s="8">
        <v>12.120000000000001</v>
      </c>
      <c r="D12" t="s">
        <v>59</v>
      </c>
      <c r="E12" t="s">
        <v>23</v>
      </c>
      <c r="F12" t="s">
        <v>258</v>
      </c>
      <c r="G12" t="s">
        <v>259</v>
      </c>
      <c r="H12" t="s">
        <v>22</v>
      </c>
      <c r="I12" s="3">
        <f>VLOOKUP(A12,'Scoring entry sheet'!A:B,2,FALSE)</f>
        <v>120</v>
      </c>
      <c r="J12" s="3">
        <f>VLOOKUP(A12,'Scoring entry sheet'!A:C,3,FALSE)</f>
        <v>53</v>
      </c>
      <c r="K12" s="4">
        <f t="shared" si="0"/>
        <v>173</v>
      </c>
      <c r="L12" s="21">
        <f t="shared" si="1"/>
        <v>0.66538461538461535</v>
      </c>
      <c r="M12" s="3">
        <v>9</v>
      </c>
      <c r="N12" s="12"/>
    </row>
    <row r="13" spans="1:14" s="3" customFormat="1">
      <c r="A13" s="3">
        <v>141</v>
      </c>
      <c r="B13" s="3" t="s">
        <v>269</v>
      </c>
      <c r="C13" s="8">
        <v>13</v>
      </c>
      <c r="D13" t="s">
        <v>11</v>
      </c>
      <c r="E13" t="s">
        <v>23</v>
      </c>
      <c r="F13" t="s">
        <v>286</v>
      </c>
      <c r="G13" t="s">
        <v>287</v>
      </c>
      <c r="H13">
        <v>0</v>
      </c>
      <c r="I13" s="3">
        <f>VLOOKUP(A13,'Scoring entry sheet'!A:B,2,FALSE)</f>
        <v>118</v>
      </c>
      <c r="J13" s="3">
        <f>VLOOKUP(A13,'Scoring entry sheet'!A:C,3,FALSE)</f>
        <v>52</v>
      </c>
      <c r="K13" s="4">
        <f t="shared" si="0"/>
        <v>170</v>
      </c>
      <c r="L13" s="21">
        <f t="shared" si="1"/>
        <v>0.65384615384615385</v>
      </c>
      <c r="M13" s="3">
        <v>10</v>
      </c>
      <c r="N13" s="3">
        <v>8</v>
      </c>
    </row>
    <row r="14" spans="1:14" s="3" customFormat="1">
      <c r="A14" s="3">
        <v>138</v>
      </c>
      <c r="B14" s="3" t="s">
        <v>269</v>
      </c>
      <c r="C14" s="8">
        <v>12.420000000000003</v>
      </c>
      <c r="D14" t="s">
        <v>68</v>
      </c>
      <c r="E14" t="s">
        <v>23</v>
      </c>
      <c r="F14" t="s">
        <v>280</v>
      </c>
      <c r="G14" t="s">
        <v>281</v>
      </c>
      <c r="H14">
        <v>0</v>
      </c>
      <c r="I14" s="3">
        <f>VLOOKUP(A14,'Scoring entry sheet'!A:B,2,FALSE)</f>
        <v>116</v>
      </c>
      <c r="J14" s="3">
        <f>VLOOKUP(A14,'Scoring entry sheet'!A:C,3,FALSE)</f>
        <v>53</v>
      </c>
      <c r="K14" s="4">
        <f t="shared" si="0"/>
        <v>169</v>
      </c>
      <c r="L14" s="21">
        <f t="shared" si="1"/>
        <v>0.65</v>
      </c>
      <c r="M14" s="3">
        <v>11</v>
      </c>
      <c r="N14" s="3">
        <v>9</v>
      </c>
    </row>
    <row r="15" spans="1:14" s="3" customFormat="1">
      <c r="A15" s="3">
        <v>142</v>
      </c>
      <c r="B15" s="3" t="s">
        <v>269</v>
      </c>
      <c r="C15" s="8">
        <v>13.16</v>
      </c>
      <c r="D15" t="s">
        <v>84</v>
      </c>
      <c r="E15" t="s">
        <v>23</v>
      </c>
      <c r="F15" t="s">
        <v>288</v>
      </c>
      <c r="G15" t="s">
        <v>289</v>
      </c>
      <c r="H15">
        <v>0</v>
      </c>
      <c r="I15" s="3">
        <f>VLOOKUP(A15,'Scoring entry sheet'!A:B,2,FALSE)</f>
        <v>116.5</v>
      </c>
      <c r="J15" s="3">
        <f>VLOOKUP(A15,'Scoring entry sheet'!A:C,3,FALSE)</f>
        <v>52</v>
      </c>
      <c r="K15" s="4">
        <f t="shared" si="0"/>
        <v>168.5</v>
      </c>
      <c r="L15" s="21">
        <f t="shared" si="1"/>
        <v>0.64807692307692311</v>
      </c>
      <c r="M15" s="3">
        <v>12</v>
      </c>
      <c r="N15" s="3">
        <v>10</v>
      </c>
    </row>
    <row r="16" spans="1:14" s="3" customFormat="1">
      <c r="A16" s="3">
        <v>134</v>
      </c>
      <c r="B16" s="3" t="s">
        <v>269</v>
      </c>
      <c r="C16" s="8">
        <v>12.180000000000001</v>
      </c>
      <c r="D16" t="s">
        <v>114</v>
      </c>
      <c r="E16" t="s">
        <v>23</v>
      </c>
      <c r="F16" t="s">
        <v>274</v>
      </c>
      <c r="G16" t="s">
        <v>275</v>
      </c>
      <c r="H16">
        <v>0</v>
      </c>
      <c r="I16" s="3">
        <f>VLOOKUP(A16,'Scoring entry sheet'!A:B,2,FALSE)</f>
        <v>113.5</v>
      </c>
      <c r="J16" s="3">
        <f>VLOOKUP(A16,'Scoring entry sheet'!A:C,3,FALSE)</f>
        <v>53</v>
      </c>
      <c r="K16" s="4">
        <f t="shared" si="0"/>
        <v>166.5</v>
      </c>
      <c r="L16" s="21">
        <f t="shared" si="1"/>
        <v>0.64038461538461533</v>
      </c>
      <c r="M16" s="3">
        <v>13</v>
      </c>
      <c r="N16" s="14">
        <v>11</v>
      </c>
    </row>
    <row r="17" spans="1:14" s="3" customFormat="1">
      <c r="A17" s="3">
        <v>137</v>
      </c>
      <c r="B17" s="3" t="s">
        <v>269</v>
      </c>
      <c r="C17" s="8">
        <v>12.360000000000003</v>
      </c>
      <c r="D17" t="s">
        <v>89</v>
      </c>
      <c r="E17" t="s">
        <v>23</v>
      </c>
      <c r="F17" t="s">
        <v>278</v>
      </c>
      <c r="G17" t="s">
        <v>279</v>
      </c>
      <c r="H17">
        <v>0</v>
      </c>
      <c r="I17" s="3">
        <f>VLOOKUP(A17,'Scoring entry sheet'!A:B,2,FALSE)</f>
        <v>112</v>
      </c>
      <c r="J17" s="3">
        <f>VLOOKUP(A17,'Scoring entry sheet'!A:C,3,FALSE)</f>
        <v>53</v>
      </c>
      <c r="K17" s="4">
        <f t="shared" si="0"/>
        <v>165</v>
      </c>
      <c r="L17" s="21">
        <f t="shared" si="1"/>
        <v>0.63461538461538458</v>
      </c>
      <c r="M17" s="3">
        <v>14</v>
      </c>
      <c r="N17" s="3">
        <v>12</v>
      </c>
    </row>
    <row r="18" spans="1:14" s="3" customFormat="1">
      <c r="A18" s="3">
        <v>147</v>
      </c>
      <c r="B18" s="3" t="s">
        <v>269</v>
      </c>
      <c r="C18" s="8">
        <v>13.460000000000003</v>
      </c>
      <c r="D18" t="s">
        <v>92</v>
      </c>
      <c r="E18" t="s">
        <v>23</v>
      </c>
      <c r="F18" t="s">
        <v>297</v>
      </c>
      <c r="G18" t="s">
        <v>298</v>
      </c>
      <c r="H18">
        <v>0</v>
      </c>
      <c r="I18" s="3">
        <f>VLOOKUP(A18,'Scoring entry sheet'!A:B,2,FALSE)</f>
        <v>109.5</v>
      </c>
      <c r="J18" s="3">
        <f>VLOOKUP(A18,'Scoring entry sheet'!A:C,3,FALSE)</f>
        <v>51</v>
      </c>
      <c r="K18" s="4">
        <f t="shared" si="0"/>
        <v>160.5</v>
      </c>
      <c r="L18" s="21">
        <f t="shared" si="1"/>
        <v>0.61730769230769234</v>
      </c>
      <c r="M18" s="3">
        <v>15</v>
      </c>
      <c r="N18" s="14">
        <v>13</v>
      </c>
    </row>
    <row r="19" spans="1:14" s="3" customFormat="1">
      <c r="A19" s="3">
        <v>144</v>
      </c>
      <c r="B19" s="3" t="s">
        <v>269</v>
      </c>
      <c r="C19" s="8">
        <v>13.280000000000001</v>
      </c>
      <c r="D19" t="s">
        <v>111</v>
      </c>
      <c r="E19" t="s">
        <v>23</v>
      </c>
      <c r="F19" t="s">
        <v>292</v>
      </c>
      <c r="G19" t="s">
        <v>293</v>
      </c>
      <c r="H19">
        <v>0</v>
      </c>
      <c r="I19" s="3">
        <f>VLOOKUP(A19,'Scoring entry sheet'!A:B,2,FALSE)</f>
        <v>106.5</v>
      </c>
      <c r="J19" s="3">
        <f>VLOOKUP(A19,'Scoring entry sheet'!A:C,3,FALSE)</f>
        <v>49</v>
      </c>
      <c r="K19" s="4">
        <f t="shared" si="0"/>
        <v>155.5</v>
      </c>
      <c r="L19" s="21">
        <f t="shared" si="1"/>
        <v>0.59807692307692306</v>
      </c>
      <c r="M19" s="3">
        <v>16</v>
      </c>
      <c r="N19" s="3">
        <v>14</v>
      </c>
    </row>
    <row r="20" spans="1:14" s="3" customFormat="1">
      <c r="A20" s="3">
        <v>143</v>
      </c>
      <c r="B20" s="3" t="s">
        <v>269</v>
      </c>
      <c r="C20" s="8">
        <v>13.22</v>
      </c>
      <c r="D20" t="s">
        <v>65</v>
      </c>
      <c r="E20" t="s">
        <v>23</v>
      </c>
      <c r="F20" t="s">
        <v>290</v>
      </c>
      <c r="G20" t="s">
        <v>291</v>
      </c>
      <c r="H20" t="s">
        <v>354</v>
      </c>
      <c r="I20" s="3" t="s">
        <v>354</v>
      </c>
      <c r="J20" s="3" t="s">
        <v>354</v>
      </c>
      <c r="K20" s="4" t="s">
        <v>354</v>
      </c>
      <c r="L20" s="21" t="s">
        <v>354</v>
      </c>
      <c r="M20" s="3" t="s">
        <v>354</v>
      </c>
      <c r="N20" s="3" t="s">
        <v>354</v>
      </c>
    </row>
    <row r="21" spans="1:14">
      <c r="I21" s="3"/>
      <c r="J21" s="3"/>
      <c r="K21" s="4"/>
      <c r="L21" s="21"/>
      <c r="M21" s="3"/>
      <c r="N21" s="14"/>
    </row>
    <row r="22" spans="1:14">
      <c r="I22" s="3"/>
      <c r="J22" s="3"/>
      <c r="K22" s="4"/>
      <c r="L22" s="21"/>
      <c r="M22" s="3"/>
      <c r="N22" s="14"/>
    </row>
  </sheetData>
  <autoFilter ref="A3:H20"/>
  <sortState ref="A4:N20">
    <sortCondition ref="M4:M20"/>
  </sortState>
  <pageMargins left="0.25" right="0.25" top="0.75" bottom="0.75" header="0.3" footer="0.3"/>
  <pageSetup paperSize="9" scale="84" fitToHeight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0"/>
  <sheetViews>
    <sheetView zoomScale="130" zoomScaleNormal="130" zoomScalePageLayoutView="130" workbookViewId="0">
      <selection activeCell="L5" sqref="L5"/>
    </sheetView>
  </sheetViews>
  <sheetFormatPr baseColWidth="10" defaultColWidth="8.83203125" defaultRowHeight="14" x14ac:dyDescent="0"/>
  <cols>
    <col min="1" max="1" width="8.83203125" style="3"/>
    <col min="2" max="2" width="0" style="3" hidden="1" customWidth="1"/>
    <col min="3" max="3" width="0" style="4" hidden="1" customWidth="1"/>
    <col min="4" max="4" width="27.33203125" bestFit="1" customWidth="1"/>
    <col min="5" max="5" width="9.33203125" style="3" bestFit="1" customWidth="1"/>
    <col min="6" max="6" width="21.5" style="3" bestFit="1" customWidth="1"/>
    <col min="7" max="7" width="26.5" style="4" bestFit="1" customWidth="1"/>
    <col min="8" max="8" width="11.5" bestFit="1" customWidth="1"/>
    <col min="12" max="12" width="8.83203125" style="20"/>
    <col min="14" max="14" width="0" hidden="1" customWidth="1"/>
  </cols>
  <sheetData>
    <row r="1" spans="1:14">
      <c r="A1" s="10" t="s">
        <v>338</v>
      </c>
      <c r="D1" s="11">
        <v>260</v>
      </c>
    </row>
    <row r="2" spans="1:14">
      <c r="A2" s="10" t="s">
        <v>348</v>
      </c>
      <c r="D2" s="23"/>
    </row>
    <row r="3" spans="1:14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3" t="s">
        <v>331</v>
      </c>
      <c r="J3" s="3" t="s">
        <v>330</v>
      </c>
      <c r="K3" s="4" t="s">
        <v>329</v>
      </c>
      <c r="L3" s="20" t="s">
        <v>332</v>
      </c>
      <c r="M3" t="s">
        <v>334</v>
      </c>
      <c r="N3" t="s">
        <v>335</v>
      </c>
    </row>
    <row r="4" spans="1:14" s="3" customFormat="1">
      <c r="A4" s="3">
        <v>148</v>
      </c>
      <c r="B4" s="3" t="s">
        <v>299</v>
      </c>
      <c r="C4" s="8">
        <v>13.520000000000003</v>
      </c>
      <c r="D4" t="s">
        <v>95</v>
      </c>
      <c r="E4" t="s">
        <v>23</v>
      </c>
      <c r="F4" t="s">
        <v>300</v>
      </c>
      <c r="G4" t="s">
        <v>301</v>
      </c>
      <c r="H4">
        <v>0</v>
      </c>
      <c r="I4" s="3" t="s">
        <v>366</v>
      </c>
      <c r="J4" s="3" t="s">
        <v>366</v>
      </c>
      <c r="K4" s="4" t="s">
        <v>366</v>
      </c>
      <c r="L4" s="21" t="s">
        <v>366</v>
      </c>
    </row>
    <row r="5" spans="1:14" s="3" customFormat="1">
      <c r="A5" s="3">
        <v>150</v>
      </c>
      <c r="B5" s="3" t="s">
        <v>299</v>
      </c>
      <c r="C5" s="8">
        <v>14.04</v>
      </c>
      <c r="D5" t="s">
        <v>106</v>
      </c>
      <c r="E5" t="s">
        <v>23</v>
      </c>
      <c r="F5" t="s">
        <v>353</v>
      </c>
      <c r="G5" t="s">
        <v>304</v>
      </c>
      <c r="H5">
        <v>0</v>
      </c>
      <c r="I5" s="3">
        <f>VLOOKUP(A5,'Scoring entry sheet'!A:B,2,FALSE)</f>
        <v>133</v>
      </c>
      <c r="J5" s="3">
        <f>VLOOKUP(A5,'Scoring entry sheet'!A:C,3,FALSE)</f>
        <v>61</v>
      </c>
      <c r="K5" s="4">
        <f t="shared" ref="K5:K20" si="0">I5+J5</f>
        <v>194</v>
      </c>
      <c r="L5" s="21">
        <f t="shared" ref="L5:L20" si="1">K5/D$1</f>
        <v>0.74615384615384617</v>
      </c>
      <c r="M5" s="3">
        <v>1</v>
      </c>
      <c r="N5" s="14">
        <v>1</v>
      </c>
    </row>
    <row r="6" spans="1:14" s="3" customFormat="1">
      <c r="A6" s="3">
        <v>154</v>
      </c>
      <c r="B6" s="3" t="s">
        <v>299</v>
      </c>
      <c r="C6" s="8">
        <v>14.38</v>
      </c>
      <c r="D6" t="s">
        <v>117</v>
      </c>
      <c r="E6" t="s">
        <v>23</v>
      </c>
      <c r="F6" t="s">
        <v>290</v>
      </c>
      <c r="G6" t="s">
        <v>291</v>
      </c>
      <c r="H6">
        <v>0</v>
      </c>
      <c r="I6" s="3">
        <f>VLOOKUP(A6,'Scoring entry sheet'!A:B,2,FALSE)</f>
        <v>122.5</v>
      </c>
      <c r="J6" s="3">
        <f>VLOOKUP(A6,'Scoring entry sheet'!A:C,3,FALSE)</f>
        <v>57</v>
      </c>
      <c r="K6" s="4">
        <f t="shared" si="0"/>
        <v>179.5</v>
      </c>
      <c r="L6" s="21">
        <f t="shared" si="1"/>
        <v>0.69038461538461537</v>
      </c>
      <c r="M6" s="3">
        <v>2</v>
      </c>
      <c r="N6" s="14">
        <v>2</v>
      </c>
    </row>
    <row r="7" spans="1:14" s="3" customFormat="1">
      <c r="A7" s="3">
        <v>158</v>
      </c>
      <c r="B7" s="3" t="s">
        <v>299</v>
      </c>
      <c r="C7" s="8">
        <v>15.02</v>
      </c>
      <c r="D7" t="s">
        <v>78</v>
      </c>
      <c r="E7" t="s">
        <v>23</v>
      </c>
      <c r="F7" t="s">
        <v>300</v>
      </c>
      <c r="G7" t="s">
        <v>316</v>
      </c>
      <c r="H7">
        <v>0</v>
      </c>
      <c r="I7" s="3">
        <f>VLOOKUP(A7,'Scoring entry sheet'!A:B,2,FALSE)</f>
        <v>121.5</v>
      </c>
      <c r="J7" s="3">
        <f>VLOOKUP(A7,'Scoring entry sheet'!A:C,3,FALSE)</f>
        <v>54</v>
      </c>
      <c r="K7" s="4">
        <f t="shared" si="0"/>
        <v>175.5</v>
      </c>
      <c r="L7" s="21">
        <f t="shared" si="1"/>
        <v>0.67500000000000004</v>
      </c>
      <c r="M7" s="3">
        <v>3</v>
      </c>
      <c r="N7" s="3">
        <v>3</v>
      </c>
    </row>
    <row r="8" spans="1:14" s="3" customFormat="1">
      <c r="A8" s="3">
        <v>151</v>
      </c>
      <c r="B8" s="3" t="s">
        <v>299</v>
      </c>
      <c r="C8" s="8">
        <v>14.1</v>
      </c>
      <c r="D8" t="s">
        <v>71</v>
      </c>
      <c r="E8" t="s">
        <v>23</v>
      </c>
      <c r="F8" t="s">
        <v>305</v>
      </c>
      <c r="G8" t="s">
        <v>306</v>
      </c>
      <c r="H8">
        <v>0</v>
      </c>
      <c r="I8" s="3">
        <f>VLOOKUP(A8,'Scoring entry sheet'!A:B,2,FALSE)</f>
        <v>119.5</v>
      </c>
      <c r="J8" s="3">
        <f>VLOOKUP(A8,'Scoring entry sheet'!A:C,3,FALSE)</f>
        <v>53</v>
      </c>
      <c r="K8" s="4">
        <f t="shared" si="0"/>
        <v>172.5</v>
      </c>
      <c r="L8" s="21">
        <f t="shared" si="1"/>
        <v>0.66346153846153844</v>
      </c>
      <c r="M8" s="3">
        <v>4</v>
      </c>
      <c r="N8" s="14">
        <v>4</v>
      </c>
    </row>
    <row r="9" spans="1:14" s="3" customFormat="1">
      <c r="A9" s="3">
        <v>152</v>
      </c>
      <c r="B9" s="3" t="s">
        <v>299</v>
      </c>
      <c r="C9" s="8">
        <v>14.16</v>
      </c>
      <c r="D9" t="s">
        <v>130</v>
      </c>
      <c r="E9" t="s">
        <v>23</v>
      </c>
      <c r="F9" t="s">
        <v>286</v>
      </c>
      <c r="G9" t="s">
        <v>307</v>
      </c>
      <c r="H9">
        <v>0</v>
      </c>
      <c r="I9" s="3">
        <f>VLOOKUP(A9,'Scoring entry sheet'!A:B,2,FALSE)</f>
        <v>120.5</v>
      </c>
      <c r="J9" s="3">
        <f>VLOOKUP(A9,'Scoring entry sheet'!A:C,3,FALSE)</f>
        <v>52</v>
      </c>
      <c r="K9" s="4">
        <f t="shared" si="0"/>
        <v>172.5</v>
      </c>
      <c r="L9" s="21">
        <f t="shared" si="1"/>
        <v>0.66346153846153844</v>
      </c>
      <c r="M9" s="3">
        <v>5</v>
      </c>
      <c r="N9" s="14">
        <v>5</v>
      </c>
    </row>
    <row r="10" spans="1:14" s="3" customFormat="1">
      <c r="A10" s="3">
        <v>153</v>
      </c>
      <c r="B10" s="3" t="s">
        <v>299</v>
      </c>
      <c r="C10" s="8">
        <v>14.32</v>
      </c>
      <c r="D10" t="s">
        <v>51</v>
      </c>
      <c r="E10" t="s">
        <v>23</v>
      </c>
      <c r="F10" t="s">
        <v>308</v>
      </c>
      <c r="G10" t="s">
        <v>309</v>
      </c>
      <c r="H10">
        <v>0</v>
      </c>
      <c r="I10" s="3">
        <f>VLOOKUP(A10,'Scoring entry sheet'!A:B,2,FALSE)</f>
        <v>117</v>
      </c>
      <c r="J10" s="3">
        <f>VLOOKUP(A10,'Scoring entry sheet'!A:C,3,FALSE)</f>
        <v>54</v>
      </c>
      <c r="K10" s="4">
        <f t="shared" si="0"/>
        <v>171</v>
      </c>
      <c r="L10" s="21">
        <f t="shared" si="1"/>
        <v>0.65769230769230769</v>
      </c>
      <c r="M10" s="3">
        <v>6</v>
      </c>
      <c r="N10" s="14">
        <v>6</v>
      </c>
    </row>
    <row r="11" spans="1:14" s="3" customFormat="1">
      <c r="A11" s="3">
        <v>162</v>
      </c>
      <c r="B11" s="3" t="s">
        <v>299</v>
      </c>
      <c r="C11" s="8">
        <v>15.260000000000002</v>
      </c>
      <c r="D11" t="s">
        <v>24</v>
      </c>
      <c r="E11" t="s">
        <v>23</v>
      </c>
      <c r="F11" t="s">
        <v>322</v>
      </c>
      <c r="G11" t="s">
        <v>323</v>
      </c>
      <c r="H11">
        <v>0</v>
      </c>
      <c r="I11" s="3">
        <f>VLOOKUP(A11,'Scoring entry sheet'!A:B,2,FALSE)</f>
        <v>114</v>
      </c>
      <c r="J11" s="3">
        <f>VLOOKUP(A11,'Scoring entry sheet'!A:C,3,FALSE)</f>
        <v>55</v>
      </c>
      <c r="K11" s="4">
        <f t="shared" si="0"/>
        <v>169</v>
      </c>
      <c r="L11" s="21">
        <f t="shared" si="1"/>
        <v>0.65</v>
      </c>
      <c r="M11" s="3">
        <v>7</v>
      </c>
      <c r="N11" s="14">
        <v>7</v>
      </c>
    </row>
    <row r="12" spans="1:14" s="3" customFormat="1">
      <c r="A12" s="3">
        <v>157</v>
      </c>
      <c r="B12" s="3" t="s">
        <v>299</v>
      </c>
      <c r="C12" s="8">
        <v>14.560000000000002</v>
      </c>
      <c r="D12" t="s">
        <v>15</v>
      </c>
      <c r="E12" t="s">
        <v>23</v>
      </c>
      <c r="F12" t="s">
        <v>314</v>
      </c>
      <c r="G12" t="s">
        <v>315</v>
      </c>
      <c r="H12">
        <v>0</v>
      </c>
      <c r="I12" s="3">
        <f>VLOOKUP(A12,'Scoring entry sheet'!A:B,2,FALSE)</f>
        <v>113</v>
      </c>
      <c r="J12" s="3">
        <f>VLOOKUP(A12,'Scoring entry sheet'!A:C,3,FALSE)</f>
        <v>54</v>
      </c>
      <c r="K12" s="4">
        <f t="shared" si="0"/>
        <v>167</v>
      </c>
      <c r="L12" s="21">
        <f t="shared" si="1"/>
        <v>0.64230769230769236</v>
      </c>
      <c r="M12" s="3">
        <v>8</v>
      </c>
      <c r="N12" s="3">
        <v>8</v>
      </c>
    </row>
    <row r="13" spans="1:14" s="3" customFormat="1">
      <c r="A13" s="3">
        <v>163</v>
      </c>
      <c r="B13" s="3" t="s">
        <v>299</v>
      </c>
      <c r="C13" s="8">
        <v>15.320000000000002</v>
      </c>
      <c r="D13" t="s">
        <v>9</v>
      </c>
      <c r="E13" t="s">
        <v>23</v>
      </c>
      <c r="F13" t="s">
        <v>324</v>
      </c>
      <c r="G13" t="s">
        <v>325</v>
      </c>
      <c r="H13">
        <v>0</v>
      </c>
      <c r="I13" s="3">
        <f>VLOOKUP(A13,'Scoring entry sheet'!A:B,2,FALSE)</f>
        <v>113</v>
      </c>
      <c r="J13" s="3">
        <f>VLOOKUP(A13,'Scoring entry sheet'!A:C,3,FALSE)</f>
        <v>51</v>
      </c>
      <c r="K13" s="4">
        <f t="shared" si="0"/>
        <v>164</v>
      </c>
      <c r="L13" s="21">
        <f t="shared" si="1"/>
        <v>0.63076923076923075</v>
      </c>
      <c r="M13" s="3">
        <v>9</v>
      </c>
      <c r="N13" s="14">
        <v>9</v>
      </c>
    </row>
    <row r="14" spans="1:14" s="3" customFormat="1">
      <c r="A14" s="3">
        <v>156</v>
      </c>
      <c r="B14" s="3" t="s">
        <v>299</v>
      </c>
      <c r="C14" s="8">
        <v>14.500000000000002</v>
      </c>
      <c r="D14" t="s">
        <v>74</v>
      </c>
      <c r="E14" t="s">
        <v>23</v>
      </c>
      <c r="F14" t="s">
        <v>312</v>
      </c>
      <c r="G14" t="s">
        <v>313</v>
      </c>
      <c r="H14">
        <v>0</v>
      </c>
      <c r="I14" s="3">
        <f>VLOOKUP(A14,'Scoring entry sheet'!A:B,2,FALSE)</f>
        <v>113.5</v>
      </c>
      <c r="J14" s="3">
        <f>VLOOKUP(A14,'Scoring entry sheet'!A:C,3,FALSE)</f>
        <v>50</v>
      </c>
      <c r="K14" s="4">
        <f t="shared" si="0"/>
        <v>163.5</v>
      </c>
      <c r="L14" s="21">
        <f t="shared" si="1"/>
        <v>0.62884615384615383</v>
      </c>
      <c r="M14" s="3">
        <v>10</v>
      </c>
      <c r="N14" s="3">
        <v>10</v>
      </c>
    </row>
    <row r="15" spans="1:14" s="3" customFormat="1">
      <c r="A15" s="3">
        <v>149</v>
      </c>
      <c r="B15" s="3" t="s">
        <v>299</v>
      </c>
      <c r="C15" s="8">
        <v>13.580000000000004</v>
      </c>
      <c r="D15" t="s">
        <v>123</v>
      </c>
      <c r="E15" t="s">
        <v>23</v>
      </c>
      <c r="F15" t="s">
        <v>302</v>
      </c>
      <c r="G15" t="s">
        <v>303</v>
      </c>
      <c r="H15">
        <v>0</v>
      </c>
      <c r="I15" s="3">
        <f>VLOOKUP(A15,'Scoring entry sheet'!A:B,2,FALSE)</f>
        <v>110.5</v>
      </c>
      <c r="J15" s="3">
        <f>VLOOKUP(A15,'Scoring entry sheet'!A:C,3,FALSE)</f>
        <v>51</v>
      </c>
      <c r="K15" s="4">
        <f t="shared" si="0"/>
        <v>161.5</v>
      </c>
      <c r="L15" s="21">
        <f t="shared" si="1"/>
        <v>0.62115384615384617</v>
      </c>
      <c r="M15" s="3">
        <v>11</v>
      </c>
      <c r="N15" s="14">
        <v>11</v>
      </c>
    </row>
    <row r="16" spans="1:14" s="3" customFormat="1">
      <c r="A16" s="3">
        <v>160</v>
      </c>
      <c r="B16" s="3" t="s">
        <v>299</v>
      </c>
      <c r="C16" s="8">
        <v>15.14</v>
      </c>
      <c r="D16" t="s">
        <v>30</v>
      </c>
      <c r="E16" t="s">
        <v>23</v>
      </c>
      <c r="F16" t="s">
        <v>121</v>
      </c>
      <c r="G16" t="s">
        <v>319</v>
      </c>
      <c r="H16">
        <v>0</v>
      </c>
      <c r="I16" s="3">
        <f>VLOOKUP(A16,'Scoring entry sheet'!A:B,2,FALSE)</f>
        <v>110.5</v>
      </c>
      <c r="J16" s="3">
        <f>VLOOKUP(A16,'Scoring entry sheet'!A:C,3,FALSE)</f>
        <v>51</v>
      </c>
      <c r="K16" s="4">
        <f t="shared" si="0"/>
        <v>161.5</v>
      </c>
      <c r="L16" s="21">
        <f t="shared" si="1"/>
        <v>0.62115384615384617</v>
      </c>
      <c r="M16" s="3">
        <v>11</v>
      </c>
      <c r="N16" s="3">
        <v>11</v>
      </c>
    </row>
    <row r="17" spans="1:14" s="3" customFormat="1">
      <c r="A17" s="3">
        <v>161</v>
      </c>
      <c r="B17" s="3" t="s">
        <v>299</v>
      </c>
      <c r="C17" s="8">
        <v>15.200000000000001</v>
      </c>
      <c r="D17" t="s">
        <v>39</v>
      </c>
      <c r="E17" t="s">
        <v>23</v>
      </c>
      <c r="F17" t="s">
        <v>320</v>
      </c>
      <c r="G17" t="s">
        <v>363</v>
      </c>
      <c r="H17">
        <v>0</v>
      </c>
      <c r="I17" s="3">
        <f>VLOOKUP(A17,'Scoring entry sheet'!A:B,2,FALSE)</f>
        <v>110</v>
      </c>
      <c r="J17" s="3">
        <f>VLOOKUP(A17,'Scoring entry sheet'!A:C,3,FALSE)</f>
        <v>50</v>
      </c>
      <c r="K17" s="4">
        <f t="shared" si="0"/>
        <v>160</v>
      </c>
      <c r="L17" s="21">
        <f t="shared" si="1"/>
        <v>0.61538461538461542</v>
      </c>
      <c r="M17" s="3">
        <v>13</v>
      </c>
      <c r="N17" s="3">
        <v>13</v>
      </c>
    </row>
    <row r="18" spans="1:14" s="3" customFormat="1">
      <c r="A18" s="3">
        <v>159</v>
      </c>
      <c r="B18" s="3" t="s">
        <v>299</v>
      </c>
      <c r="C18" s="8">
        <v>15.08</v>
      </c>
      <c r="D18" t="s">
        <v>33</v>
      </c>
      <c r="E18" t="s">
        <v>23</v>
      </c>
      <c r="F18" t="s">
        <v>317</v>
      </c>
      <c r="G18" t="s">
        <v>318</v>
      </c>
      <c r="H18">
        <v>0</v>
      </c>
      <c r="I18" s="3">
        <f>VLOOKUP(A18,'Scoring entry sheet'!A:B,2,FALSE)</f>
        <v>105.5</v>
      </c>
      <c r="J18" s="3">
        <f>VLOOKUP(A18,'Scoring entry sheet'!A:C,3,FALSE)</f>
        <v>51</v>
      </c>
      <c r="K18" s="4">
        <f t="shared" si="0"/>
        <v>156.5</v>
      </c>
      <c r="L18" s="21">
        <f t="shared" si="1"/>
        <v>0.60192307692307689</v>
      </c>
      <c r="M18" s="3">
        <v>14</v>
      </c>
      <c r="N18" s="3">
        <v>14</v>
      </c>
    </row>
    <row r="19" spans="1:14" s="3" customFormat="1">
      <c r="A19" s="3">
        <v>155</v>
      </c>
      <c r="B19" s="3" t="s">
        <v>299</v>
      </c>
      <c r="C19" s="8">
        <v>14.440000000000001</v>
      </c>
      <c r="D19" t="s">
        <v>98</v>
      </c>
      <c r="E19" t="s">
        <v>23</v>
      </c>
      <c r="F19" t="s">
        <v>310</v>
      </c>
      <c r="G19" t="s">
        <v>311</v>
      </c>
      <c r="H19">
        <v>0</v>
      </c>
      <c r="I19" s="3">
        <f>VLOOKUP(A19,'Scoring entry sheet'!A:B,2,FALSE)</f>
        <v>105</v>
      </c>
      <c r="J19" s="3">
        <f>VLOOKUP(A19,'Scoring entry sheet'!A:C,3,FALSE)</f>
        <v>50</v>
      </c>
      <c r="K19" s="4">
        <f t="shared" si="0"/>
        <v>155</v>
      </c>
      <c r="L19" s="21">
        <f t="shared" si="1"/>
        <v>0.59615384615384615</v>
      </c>
      <c r="M19" s="3">
        <v>15</v>
      </c>
      <c r="N19" s="3">
        <v>15</v>
      </c>
    </row>
    <row r="20" spans="1:14" s="3" customFormat="1">
      <c r="A20" s="3">
        <v>164</v>
      </c>
      <c r="B20" s="3" t="s">
        <v>299</v>
      </c>
      <c r="C20" s="8">
        <v>15.380000000000003</v>
      </c>
      <c r="D20" t="s">
        <v>81</v>
      </c>
      <c r="E20" t="s">
        <v>23</v>
      </c>
      <c r="F20" t="s">
        <v>326</v>
      </c>
      <c r="G20" t="s">
        <v>327</v>
      </c>
      <c r="H20">
        <v>0</v>
      </c>
      <c r="I20" s="3">
        <f>VLOOKUP(A20,'Scoring entry sheet'!A:B,2,FALSE)</f>
        <v>107</v>
      </c>
      <c r="J20" s="3">
        <f>VLOOKUP(A20,'Scoring entry sheet'!A:C,3,FALSE)</f>
        <v>48</v>
      </c>
      <c r="K20" s="4">
        <f t="shared" si="0"/>
        <v>155</v>
      </c>
      <c r="L20" s="21">
        <f t="shared" si="1"/>
        <v>0.59615384615384615</v>
      </c>
      <c r="M20" s="3">
        <v>16</v>
      </c>
      <c r="N20" s="14">
        <v>16</v>
      </c>
    </row>
  </sheetData>
  <autoFilter ref="A3:H20"/>
  <sortState ref="A4:N20">
    <sortCondition descending="1" ref="L4:L20"/>
  </sortState>
  <pageMargins left="0.25" right="0.25" top="0.75" bottom="0.75" header="0.3" footer="0.3"/>
  <pageSetup paperSize="9" scale="84" fitToHeight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0"/>
  <sheetViews>
    <sheetView workbookViewId="0">
      <pane ySplit="1" topLeftCell="A6" activePane="bottomLeft" state="frozen"/>
      <selection pane="bottomLeft" activeCell="M20" sqref="M20"/>
    </sheetView>
  </sheetViews>
  <sheetFormatPr baseColWidth="10" defaultColWidth="8.83203125" defaultRowHeight="14" x14ac:dyDescent="0"/>
  <cols>
    <col min="1" max="2" width="8.83203125" style="3"/>
    <col min="3" max="3" width="27.33203125" bestFit="1" customWidth="1"/>
    <col min="4" max="4" width="9.33203125" style="3" bestFit="1" customWidth="1"/>
    <col min="5" max="5" width="21.5" style="3" bestFit="1" customWidth="1"/>
    <col min="6" max="6" width="26.5" style="4" bestFit="1" customWidth="1"/>
    <col min="7" max="7" width="14.5" bestFit="1" customWidth="1"/>
    <col min="8" max="8" width="12.33203125" bestFit="1" customWidth="1"/>
    <col min="9" max="9" width="14" style="3" customWidth="1"/>
  </cols>
  <sheetData>
    <row r="1" spans="1:24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  <c r="G1" t="str">
        <f>VLOOKUP(A1,'A1 - P7'!A:O,14,FALSE)</f>
        <v>Team place</v>
      </c>
      <c r="H1" s="19" t="s">
        <v>339</v>
      </c>
      <c r="I1" s="19" t="s">
        <v>364</v>
      </c>
    </row>
    <row r="2" spans="1:24">
      <c r="A2" s="15">
        <v>14</v>
      </c>
      <c r="B2" s="15" t="s">
        <v>8</v>
      </c>
      <c r="C2" s="16" t="s">
        <v>51</v>
      </c>
      <c r="D2" s="16" t="s">
        <v>10</v>
      </c>
      <c r="E2" s="16" t="s">
        <v>52</v>
      </c>
      <c r="F2" s="16" t="s">
        <v>53</v>
      </c>
      <c r="G2">
        <f>VLOOKUP(A2,'A1 - P7'!A:O,14,FALSE)</f>
        <v>4</v>
      </c>
    </row>
    <row r="3" spans="1:24">
      <c r="A3" s="3">
        <v>74</v>
      </c>
      <c r="B3" s="3" t="s">
        <v>178</v>
      </c>
      <c r="C3" t="s">
        <v>51</v>
      </c>
      <c r="D3" t="s">
        <v>14</v>
      </c>
      <c r="E3" t="s">
        <v>185</v>
      </c>
      <c r="F3">
        <v>0</v>
      </c>
      <c r="G3">
        <f>VLOOKUP(A3,'B2 - P12'!A:O,14,FALSE)</f>
        <v>13</v>
      </c>
      <c r="W3" s="3"/>
      <c r="X3" s="3"/>
    </row>
    <row r="4" spans="1:24">
      <c r="A4" s="3">
        <v>98</v>
      </c>
      <c r="B4" s="3" t="s">
        <v>204</v>
      </c>
      <c r="C4" t="s">
        <v>51</v>
      </c>
      <c r="D4" t="s">
        <v>18</v>
      </c>
      <c r="E4" t="s">
        <v>219</v>
      </c>
      <c r="F4" t="s">
        <v>220</v>
      </c>
      <c r="G4">
        <f>VLOOKUP(A4,'C1 - N28'!A:O,14,FALSE)</f>
        <v>9</v>
      </c>
      <c r="W4" s="3"/>
      <c r="X4" s="3"/>
    </row>
    <row r="5" spans="1:24">
      <c r="A5" s="3">
        <v>153</v>
      </c>
      <c r="B5" s="3" t="s">
        <v>299</v>
      </c>
      <c r="C5" t="s">
        <v>51</v>
      </c>
      <c r="D5" t="s">
        <v>23</v>
      </c>
      <c r="E5" t="s">
        <v>308</v>
      </c>
      <c r="F5" t="s">
        <v>309</v>
      </c>
      <c r="G5">
        <f>VLOOKUP(A5,'D2 - N30'!A:O,14,FALSE)</f>
        <v>6</v>
      </c>
      <c r="H5">
        <f>SMALL(G2:G5,1)+SMALL(G2:G5,2)+SMALL(G2:G5,3)</f>
        <v>19</v>
      </c>
      <c r="W5" s="3"/>
      <c r="X5" s="3"/>
    </row>
    <row r="6" spans="1:24">
      <c r="D6"/>
      <c r="E6"/>
      <c r="F6"/>
      <c r="W6" s="3"/>
      <c r="X6" s="3"/>
    </row>
    <row r="7" spans="1:24">
      <c r="A7" s="3">
        <v>6</v>
      </c>
      <c r="B7" s="3" t="s">
        <v>8</v>
      </c>
      <c r="C7" t="s">
        <v>27</v>
      </c>
      <c r="D7" t="s">
        <v>10</v>
      </c>
      <c r="E7" t="s">
        <v>28</v>
      </c>
      <c r="F7" t="s">
        <v>29</v>
      </c>
      <c r="G7">
        <f>VLOOKUP(A7,'A1 - P7'!A:O,14,FALSE)</f>
        <v>14</v>
      </c>
    </row>
    <row r="8" spans="1:24">
      <c r="A8" s="3">
        <v>53</v>
      </c>
      <c r="B8" s="3" t="s">
        <v>141</v>
      </c>
      <c r="C8" t="s">
        <v>27</v>
      </c>
      <c r="D8" t="s">
        <v>14</v>
      </c>
      <c r="E8" t="s">
        <v>146</v>
      </c>
      <c r="F8" t="s">
        <v>147</v>
      </c>
      <c r="G8" t="str">
        <f>VLOOKUP(A8,'B1 - P12'!A:O,14,FALSE)</f>
        <v>w</v>
      </c>
      <c r="W8" s="3"/>
      <c r="X8" s="3"/>
    </row>
    <row r="9" spans="1:24">
      <c r="A9" s="3">
        <v>91</v>
      </c>
      <c r="B9" s="3" t="s">
        <v>204</v>
      </c>
      <c r="C9" t="s">
        <v>27</v>
      </c>
      <c r="D9" t="s">
        <v>18</v>
      </c>
      <c r="E9" t="s">
        <v>205</v>
      </c>
      <c r="F9" t="s">
        <v>206</v>
      </c>
      <c r="G9">
        <f>VLOOKUP(A9,'C1 - N28'!A:O,14,FALSE)</f>
        <v>5</v>
      </c>
      <c r="W9" s="3"/>
      <c r="X9" s="3"/>
    </row>
    <row r="10" spans="1:24">
      <c r="A10" s="3">
        <v>140</v>
      </c>
      <c r="B10" s="3" t="s">
        <v>269</v>
      </c>
      <c r="C10" t="s">
        <v>27</v>
      </c>
      <c r="D10" t="s">
        <v>23</v>
      </c>
      <c r="E10" t="s">
        <v>284</v>
      </c>
      <c r="F10" t="s">
        <v>285</v>
      </c>
      <c r="G10">
        <f>VLOOKUP(A10,'D1 - N30'!A:O,14,FALSE)</f>
        <v>5</v>
      </c>
      <c r="H10">
        <f>SMALL(G7:G10,1)+SMALL(G7:G10,2)+SMALL(G7:G10,3)</f>
        <v>24</v>
      </c>
      <c r="W10" s="3"/>
      <c r="X10" s="3"/>
    </row>
    <row r="11" spans="1:24">
      <c r="D11"/>
      <c r="E11"/>
      <c r="F11"/>
      <c r="W11" s="3"/>
      <c r="X11" s="3"/>
    </row>
    <row r="12" spans="1:24">
      <c r="A12" s="3">
        <v>23</v>
      </c>
      <c r="B12" s="3" t="s">
        <v>77</v>
      </c>
      <c r="C12" t="s">
        <v>78</v>
      </c>
      <c r="D12" t="s">
        <v>10</v>
      </c>
      <c r="E12" t="s">
        <v>79</v>
      </c>
      <c r="F12" t="s">
        <v>80</v>
      </c>
      <c r="G12">
        <f>VLOOKUP(A12,'A2 - P7'!A:O,14,FALSE)</f>
        <v>9</v>
      </c>
      <c r="W12" s="3"/>
      <c r="X12" s="3"/>
    </row>
    <row r="13" spans="1:24">
      <c r="A13" s="3">
        <v>87</v>
      </c>
      <c r="B13" s="3" t="s">
        <v>178</v>
      </c>
      <c r="C13" t="s">
        <v>78</v>
      </c>
      <c r="D13" t="s">
        <v>14</v>
      </c>
      <c r="E13" t="s">
        <v>202</v>
      </c>
      <c r="F13" t="s">
        <v>203</v>
      </c>
      <c r="G13">
        <f>VLOOKUP(A13,'B2 - P12'!A:O,14,FALSE)</f>
        <v>7</v>
      </c>
      <c r="W13" s="3"/>
      <c r="X13" s="3"/>
    </row>
    <row r="14" spans="1:24">
      <c r="A14" s="3">
        <v>112</v>
      </c>
      <c r="B14" s="3" t="s">
        <v>239</v>
      </c>
      <c r="C14" t="s">
        <v>78</v>
      </c>
      <c r="D14" t="s">
        <v>18</v>
      </c>
      <c r="E14" t="s">
        <v>246</v>
      </c>
      <c r="F14" t="s">
        <v>247</v>
      </c>
      <c r="G14">
        <f>VLOOKUP(A14,'C2 - N28'!A:O,14,FALSE)</f>
        <v>3</v>
      </c>
      <c r="W14" s="3"/>
      <c r="X14" s="3"/>
    </row>
    <row r="15" spans="1:24" s="3" customFormat="1">
      <c r="A15" s="3">
        <v>158</v>
      </c>
      <c r="B15" s="3" t="s">
        <v>299</v>
      </c>
      <c r="C15" t="s">
        <v>78</v>
      </c>
      <c r="D15" t="s">
        <v>23</v>
      </c>
      <c r="E15" t="s">
        <v>300</v>
      </c>
      <c r="F15" t="s">
        <v>316</v>
      </c>
      <c r="G15">
        <f>VLOOKUP(A15,'D2 - N30'!A:O,14,FALSE)</f>
        <v>3</v>
      </c>
      <c r="H15">
        <f>SMALL(G12:G15,1)+SMALL(G12:G15,2)+SMALL(G12:G15,3)</f>
        <v>13</v>
      </c>
      <c r="I15" s="3" t="s">
        <v>361</v>
      </c>
      <c r="J15">
        <v>22</v>
      </c>
      <c r="K15"/>
      <c r="L15"/>
      <c r="M15"/>
      <c r="N15"/>
      <c r="O15"/>
      <c r="P15"/>
      <c r="Q15"/>
      <c r="R15"/>
      <c r="S15"/>
      <c r="T15"/>
      <c r="U15"/>
      <c r="V15"/>
    </row>
    <row r="16" spans="1:24" s="3" customFormat="1">
      <c r="C16"/>
      <c r="D16"/>
      <c r="E16"/>
      <c r="F16"/>
      <c r="G16"/>
      <c r="H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3" customFormat="1">
      <c r="A17" s="3">
        <v>29</v>
      </c>
      <c r="B17" s="3" t="s">
        <v>77</v>
      </c>
      <c r="C17" t="s">
        <v>95</v>
      </c>
      <c r="D17" t="s">
        <v>10</v>
      </c>
      <c r="E17" t="s">
        <v>96</v>
      </c>
      <c r="F17" t="s">
        <v>97</v>
      </c>
      <c r="G17">
        <f>VLOOKUP(A17,'A2 - P7'!A:O,14,FALSE)</f>
        <v>1</v>
      </c>
      <c r="H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3" customFormat="1">
      <c r="A18" s="3">
        <v>82</v>
      </c>
      <c r="B18" s="3" t="s">
        <v>178</v>
      </c>
      <c r="C18" t="s">
        <v>95</v>
      </c>
      <c r="D18" t="s">
        <v>14</v>
      </c>
      <c r="E18" t="s">
        <v>194</v>
      </c>
      <c r="F18" t="s">
        <v>195</v>
      </c>
      <c r="G18">
        <f>VLOOKUP(A18,'B2 - P12'!A:O,14,FALSE)</f>
        <v>4</v>
      </c>
      <c r="H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3" customFormat="1">
      <c r="A19" s="3">
        <v>106</v>
      </c>
      <c r="B19" s="3" t="s">
        <v>204</v>
      </c>
      <c r="C19" t="s">
        <v>95</v>
      </c>
      <c r="D19" t="s">
        <v>18</v>
      </c>
      <c r="E19" t="s">
        <v>235</v>
      </c>
      <c r="F19" t="s">
        <v>236</v>
      </c>
      <c r="G19">
        <f>VLOOKUP(A19,'C1 - N28'!A:O,14,FALSE)</f>
        <v>6</v>
      </c>
      <c r="H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3" customFormat="1">
      <c r="A20" s="3">
        <v>148</v>
      </c>
      <c r="B20" s="3" t="s">
        <v>299</v>
      </c>
      <c r="C20" t="s">
        <v>95</v>
      </c>
      <c r="D20" t="s">
        <v>23</v>
      </c>
      <c r="E20" t="s">
        <v>300</v>
      </c>
      <c r="F20" t="s">
        <v>301</v>
      </c>
      <c r="G20">
        <f>VLOOKUP(A20,'D2 - N30'!A:O,14,FALSE)</f>
        <v>0</v>
      </c>
      <c r="H20">
        <f>SMALL(G17:G20,1)+SMALL(G17:G20,2)+SMALL(G17:G20,3)</f>
        <v>5</v>
      </c>
      <c r="I20" s="3" t="s">
        <v>357</v>
      </c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3" customFormat="1">
      <c r="C21"/>
      <c r="D21"/>
      <c r="E21"/>
      <c r="F21"/>
      <c r="G21"/>
      <c r="H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3" customFormat="1">
      <c r="A22" s="3">
        <v>36</v>
      </c>
      <c r="B22" s="3" t="s">
        <v>77</v>
      </c>
      <c r="C22" t="s">
        <v>114</v>
      </c>
      <c r="D22" t="s">
        <v>10</v>
      </c>
      <c r="E22" t="s">
        <v>115</v>
      </c>
      <c r="F22" t="s">
        <v>116</v>
      </c>
      <c r="G22">
        <f>VLOOKUP(A22,'A2 - P7'!A:O,14,FALSE)</f>
        <v>11</v>
      </c>
      <c r="H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3" customFormat="1">
      <c r="A23" s="3">
        <v>58</v>
      </c>
      <c r="B23" s="3" t="s">
        <v>141</v>
      </c>
      <c r="C23" t="s">
        <v>114</v>
      </c>
      <c r="D23" t="s">
        <v>14</v>
      </c>
      <c r="E23" t="s">
        <v>156</v>
      </c>
      <c r="F23" t="s">
        <v>157</v>
      </c>
      <c r="G23" t="str">
        <f>VLOOKUP(A23,'B1 - P12'!A:O,14,FALSE)</f>
        <v>w</v>
      </c>
      <c r="H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3" customFormat="1">
      <c r="A24" s="3">
        <v>121</v>
      </c>
      <c r="B24" s="3" t="s">
        <v>239</v>
      </c>
      <c r="C24" t="s">
        <v>114</v>
      </c>
      <c r="D24" t="s">
        <v>18</v>
      </c>
      <c r="E24" t="s">
        <v>262</v>
      </c>
      <c r="F24">
        <v>0</v>
      </c>
      <c r="G24">
        <f>VLOOKUP(A24,'C2 - N28'!A:O,14,FALSE)</f>
        <v>4</v>
      </c>
      <c r="H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3" customFormat="1">
      <c r="A25" s="3">
        <v>134</v>
      </c>
      <c r="B25" s="3" t="s">
        <v>269</v>
      </c>
      <c r="C25" t="s">
        <v>114</v>
      </c>
      <c r="D25" t="s">
        <v>23</v>
      </c>
      <c r="E25" t="s">
        <v>274</v>
      </c>
      <c r="F25" t="s">
        <v>275</v>
      </c>
      <c r="G25">
        <f>VLOOKUP(A25,'D1 - N30'!A:O,14,FALSE)</f>
        <v>11</v>
      </c>
      <c r="H25">
        <f>SMALL(G22:G25,1)+SMALL(G22:G25,2)+SMALL(G22:G25,3)</f>
        <v>26</v>
      </c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>
      <c r="C26"/>
      <c r="D26"/>
      <c r="E26"/>
      <c r="F26"/>
      <c r="G26"/>
      <c r="H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>
      <c r="A27" s="3">
        <v>20</v>
      </c>
      <c r="B27" s="3" t="s">
        <v>8</v>
      </c>
      <c r="C27" t="s">
        <v>68</v>
      </c>
      <c r="D27" t="s">
        <v>10</v>
      </c>
      <c r="E27" t="s">
        <v>69</v>
      </c>
      <c r="F27" t="s">
        <v>70</v>
      </c>
      <c r="G27">
        <f>VLOOKUP(A27,'A1 - P7'!A:O,14,FALSE)</f>
        <v>6</v>
      </c>
      <c r="H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3" customFormat="1">
      <c r="A28" s="3">
        <v>56</v>
      </c>
      <c r="B28" s="3" t="s">
        <v>141</v>
      </c>
      <c r="C28" t="s">
        <v>68</v>
      </c>
      <c r="D28" t="s">
        <v>14</v>
      </c>
      <c r="E28" t="s">
        <v>152</v>
      </c>
      <c r="F28" t="s">
        <v>153</v>
      </c>
      <c r="G28">
        <f>VLOOKUP(A28,'B1 - P12'!A:O,14,FALSE)</f>
        <v>8</v>
      </c>
      <c r="H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3" customFormat="1">
      <c r="A29" s="3">
        <v>107</v>
      </c>
      <c r="B29" s="3" t="s">
        <v>204</v>
      </c>
      <c r="C29" t="s">
        <v>68</v>
      </c>
      <c r="D29" t="s">
        <v>18</v>
      </c>
      <c r="E29" t="s">
        <v>237</v>
      </c>
      <c r="F29" t="s">
        <v>238</v>
      </c>
      <c r="G29">
        <f>VLOOKUP(A29,'C1 - N28'!A:O,14,FALSE)</f>
        <v>4</v>
      </c>
      <c r="H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3" customFormat="1">
      <c r="A30" s="3">
        <v>138</v>
      </c>
      <c r="B30" s="3" t="s">
        <v>269</v>
      </c>
      <c r="C30" t="s">
        <v>68</v>
      </c>
      <c r="D30" t="s">
        <v>23</v>
      </c>
      <c r="E30" t="s">
        <v>280</v>
      </c>
      <c r="F30" t="s">
        <v>281</v>
      </c>
      <c r="G30">
        <f>VLOOKUP(A30,'D1 - N30'!A:O,14,FALSE)</f>
        <v>9</v>
      </c>
      <c r="H30">
        <f>SMALL(G27:G30,1)+SMALL(G27:G30,2)+SMALL(G27:G30,3)</f>
        <v>18</v>
      </c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3" customFormat="1">
      <c r="C31"/>
      <c r="D31"/>
      <c r="E31"/>
      <c r="F31"/>
      <c r="G31"/>
      <c r="H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3" customFormat="1">
      <c r="A32" s="3">
        <v>33</v>
      </c>
      <c r="B32" s="3" t="s">
        <v>77</v>
      </c>
      <c r="C32" t="s">
        <v>106</v>
      </c>
      <c r="D32" t="s">
        <v>10</v>
      </c>
      <c r="E32" t="s">
        <v>351</v>
      </c>
      <c r="F32" t="s">
        <v>352</v>
      </c>
      <c r="G32">
        <f>VLOOKUP(A32,'A2 - P7'!A:O,14,FALSE)</f>
        <v>2</v>
      </c>
      <c r="H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3" customFormat="1">
      <c r="A33" s="3">
        <v>67</v>
      </c>
      <c r="B33" s="3" t="s">
        <v>141</v>
      </c>
      <c r="C33" t="s">
        <v>106</v>
      </c>
      <c r="D33" t="s">
        <v>14</v>
      </c>
      <c r="E33" t="s">
        <v>172</v>
      </c>
      <c r="F33" t="s">
        <v>173</v>
      </c>
      <c r="G33">
        <f>VLOOKUP(A33,'B1 - P12'!A:O,14,FALSE)</f>
        <v>1</v>
      </c>
      <c r="H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3" customFormat="1">
      <c r="A34" s="3">
        <v>108</v>
      </c>
      <c r="B34" s="3" t="s">
        <v>239</v>
      </c>
      <c r="C34" t="s">
        <v>106</v>
      </c>
      <c r="D34" t="s">
        <v>18</v>
      </c>
      <c r="E34" t="s">
        <v>107</v>
      </c>
      <c r="F34"/>
      <c r="G34">
        <f>VLOOKUP(A34,'C2 - N28'!A:O,14,FALSE)</f>
        <v>9</v>
      </c>
      <c r="H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3" customFormat="1">
      <c r="A35" s="3">
        <v>150</v>
      </c>
      <c r="B35" s="3" t="s">
        <v>299</v>
      </c>
      <c r="C35" t="s">
        <v>106</v>
      </c>
      <c r="D35" t="s">
        <v>23</v>
      </c>
      <c r="E35" t="s">
        <v>353</v>
      </c>
      <c r="F35" t="s">
        <v>304</v>
      </c>
      <c r="G35">
        <f>VLOOKUP(A35,'D2 - N30'!A:O,14,FALSE)</f>
        <v>1</v>
      </c>
      <c r="H35">
        <f>SMALL(G32:G35,1)+SMALL(G32:G35,2)+SMALL(G32:G35,3)</f>
        <v>4</v>
      </c>
      <c r="I35" s="3" t="s">
        <v>356</v>
      </c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3" customFormat="1">
      <c r="C36"/>
      <c r="D36"/>
      <c r="E36"/>
      <c r="F36"/>
      <c r="G36"/>
      <c r="H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17" customFormat="1">
      <c r="A37" s="17">
        <v>30</v>
      </c>
      <c r="B37" s="17" t="s">
        <v>77</v>
      </c>
      <c r="C37" s="18" t="s">
        <v>98</v>
      </c>
      <c r="D37" s="18" t="s">
        <v>10</v>
      </c>
      <c r="E37" s="18" t="s">
        <v>99</v>
      </c>
      <c r="F37" s="18" t="s">
        <v>100</v>
      </c>
      <c r="G37">
        <f>VLOOKUP(A37,'A2 - P7'!A:O,14,FALSE)</f>
        <v>4</v>
      </c>
      <c r="H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3" customFormat="1">
      <c r="A38" s="3">
        <v>86</v>
      </c>
      <c r="B38" s="3" t="s">
        <v>178</v>
      </c>
      <c r="C38" t="s">
        <v>98</v>
      </c>
      <c r="D38" t="s">
        <v>14</v>
      </c>
      <c r="E38" t="s">
        <v>200</v>
      </c>
      <c r="F38" t="s">
        <v>201</v>
      </c>
      <c r="G38">
        <f>VLOOKUP(A38,'B2 - P12'!A:O,14,FALSE)</f>
        <v>12</v>
      </c>
      <c r="H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3" customFormat="1">
      <c r="A39" s="3">
        <v>100</v>
      </c>
      <c r="B39" s="3" t="s">
        <v>204</v>
      </c>
      <c r="C39" t="s">
        <v>98</v>
      </c>
      <c r="D39" t="s">
        <v>18</v>
      </c>
      <c r="E39" t="s">
        <v>223</v>
      </c>
      <c r="F39" t="s">
        <v>224</v>
      </c>
      <c r="G39">
        <f>VLOOKUP(A39,'C1 - N28'!A:O,14,FALSE)</f>
        <v>2</v>
      </c>
      <c r="H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3" customFormat="1">
      <c r="A40" s="3">
        <v>155</v>
      </c>
      <c r="B40" s="3" t="s">
        <v>299</v>
      </c>
      <c r="C40" t="s">
        <v>98</v>
      </c>
      <c r="D40" t="s">
        <v>23</v>
      </c>
      <c r="E40" t="s">
        <v>310</v>
      </c>
      <c r="F40" t="s">
        <v>311</v>
      </c>
      <c r="G40">
        <f>VLOOKUP(A40,'D2 - N30'!A:O,14,FALSE)</f>
        <v>15</v>
      </c>
      <c r="H40">
        <f>SMALL(G37:G40,1)+SMALL(G37:G40,2)+SMALL(G37:G40,3)</f>
        <v>18</v>
      </c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3" customFormat="1">
      <c r="C41"/>
      <c r="D41"/>
      <c r="E41"/>
      <c r="F41"/>
      <c r="G41"/>
      <c r="H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3" customFormat="1">
      <c r="A42" s="3">
        <v>28</v>
      </c>
      <c r="B42" s="3" t="s">
        <v>77</v>
      </c>
      <c r="C42" t="s">
        <v>92</v>
      </c>
      <c r="D42" t="s">
        <v>10</v>
      </c>
      <c r="E42" t="s">
        <v>93</v>
      </c>
      <c r="F42" t="s">
        <v>94</v>
      </c>
      <c r="G42">
        <f>VLOOKUP(A42,'A2 - P7'!A:O,14,FALSE)</f>
        <v>7</v>
      </c>
      <c r="H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s="3" customFormat="1">
      <c r="A43" s="3">
        <v>75</v>
      </c>
      <c r="B43" s="3" t="s">
        <v>178</v>
      </c>
      <c r="C43" t="s">
        <v>92</v>
      </c>
      <c r="D43" t="s">
        <v>14</v>
      </c>
      <c r="E43" t="s">
        <v>186</v>
      </c>
      <c r="F43" t="s">
        <v>187</v>
      </c>
      <c r="G43">
        <f>VLOOKUP(A43,'B2 - P12'!A:O,14,FALSE)</f>
        <v>9</v>
      </c>
      <c r="H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3" customFormat="1">
      <c r="A44" s="3">
        <v>113</v>
      </c>
      <c r="B44" s="3" t="s">
        <v>239</v>
      </c>
      <c r="C44" t="s">
        <v>92</v>
      </c>
      <c r="D44" t="s">
        <v>18</v>
      </c>
      <c r="E44" t="s">
        <v>248</v>
      </c>
      <c r="F44" t="s">
        <v>249</v>
      </c>
      <c r="G44">
        <f>VLOOKUP(A44,'C2 - N28'!A:O,14,FALSE)</f>
        <v>2</v>
      </c>
      <c r="H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3" customFormat="1">
      <c r="A45" s="3">
        <v>147</v>
      </c>
      <c r="B45" s="3" t="s">
        <v>269</v>
      </c>
      <c r="C45" t="s">
        <v>92</v>
      </c>
      <c r="D45" t="s">
        <v>23</v>
      </c>
      <c r="E45" t="s">
        <v>297</v>
      </c>
      <c r="F45" t="s">
        <v>298</v>
      </c>
      <c r="G45">
        <f>VLOOKUP(A45,'D1 - N30'!A:O,14,FALSE)</f>
        <v>13</v>
      </c>
      <c r="H45">
        <f>SMALL(G42:G45,1)+SMALL(G42:G45,2)+SMALL(G42:G45,3)</f>
        <v>18</v>
      </c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3" customFormat="1">
      <c r="C46"/>
      <c r="D46"/>
      <c r="E46"/>
      <c r="F46"/>
      <c r="G46"/>
      <c r="H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3" customFormat="1">
      <c r="A47" s="3">
        <v>21</v>
      </c>
      <c r="B47" s="3" t="s">
        <v>8</v>
      </c>
      <c r="C47" t="s">
        <v>71</v>
      </c>
      <c r="D47" t="s">
        <v>10</v>
      </c>
      <c r="E47" t="s">
        <v>72</v>
      </c>
      <c r="F47" t="s">
        <v>73</v>
      </c>
      <c r="G47">
        <f>VLOOKUP(A47,'A1 - P7'!A:O,14,FALSE)</f>
        <v>11</v>
      </c>
      <c r="H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3" customFormat="1">
      <c r="A48" s="3">
        <v>51</v>
      </c>
      <c r="B48" s="3" t="s">
        <v>141</v>
      </c>
      <c r="C48" t="s">
        <v>71</v>
      </c>
      <c r="D48" t="s">
        <v>14</v>
      </c>
      <c r="E48" t="s">
        <v>142</v>
      </c>
      <c r="F48" t="s">
        <v>143</v>
      </c>
      <c r="G48">
        <f>VLOOKUP(A48,'B1 - P12'!A:O,14,FALSE)</f>
        <v>15</v>
      </c>
      <c r="H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4" s="3" customFormat="1">
      <c r="A49" s="3">
        <v>93</v>
      </c>
      <c r="B49" s="3" t="s">
        <v>204</v>
      </c>
      <c r="C49" t="s">
        <v>71</v>
      </c>
      <c r="D49" t="s">
        <v>18</v>
      </c>
      <c r="E49" t="s">
        <v>209</v>
      </c>
      <c r="F49" t="s">
        <v>210</v>
      </c>
      <c r="G49">
        <f>VLOOKUP(A49,'C1 - N28'!A:O,14,FALSE)</f>
        <v>11</v>
      </c>
      <c r="H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4" s="3" customFormat="1">
      <c r="A50" s="3">
        <v>151</v>
      </c>
      <c r="B50" s="3" t="s">
        <v>299</v>
      </c>
      <c r="C50" t="s">
        <v>71</v>
      </c>
      <c r="D50" t="s">
        <v>23</v>
      </c>
      <c r="E50" t="s">
        <v>305</v>
      </c>
      <c r="F50" t="s">
        <v>306</v>
      </c>
      <c r="G50">
        <f>VLOOKUP(A50,'D2 - N30'!A:O,14,FALSE)</f>
        <v>4</v>
      </c>
      <c r="H50">
        <f>SMALL(G47:G50,1)+SMALL(G47:G50,2)+SMALL(G47:G50,3)</f>
        <v>26</v>
      </c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4" s="3" customFormat="1">
      <c r="C51"/>
      <c r="D51"/>
      <c r="E51"/>
      <c r="F51"/>
      <c r="G51"/>
      <c r="H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4" s="3" customFormat="1">
      <c r="A52" s="3">
        <v>18</v>
      </c>
      <c r="B52" s="3" t="s">
        <v>8</v>
      </c>
      <c r="C52" t="s">
        <v>62</v>
      </c>
      <c r="D52" t="s">
        <v>10</v>
      </c>
      <c r="E52" t="s">
        <v>63</v>
      </c>
      <c r="F52" t="s">
        <v>64</v>
      </c>
      <c r="G52">
        <f>VLOOKUP(A52,'A1 - P7'!A:O,14,FALSE)</f>
        <v>8</v>
      </c>
      <c r="H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4" s="3" customFormat="1">
      <c r="A53" s="3">
        <v>77</v>
      </c>
      <c r="B53" s="3" t="s">
        <v>178</v>
      </c>
      <c r="C53" t="s">
        <v>62</v>
      </c>
      <c r="D53" t="s">
        <v>14</v>
      </c>
      <c r="E53" t="s">
        <v>188</v>
      </c>
      <c r="F53" t="s">
        <v>189</v>
      </c>
      <c r="G53">
        <f>VLOOKUP(A53,'B2 - P12'!A:O,14,FALSE)</f>
        <v>5</v>
      </c>
      <c r="H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4" s="3" customFormat="1">
      <c r="A54" s="3">
        <v>95</v>
      </c>
      <c r="B54" s="3" t="s">
        <v>204</v>
      </c>
      <c r="C54" t="s">
        <v>62</v>
      </c>
      <c r="D54" t="s">
        <v>18</v>
      </c>
      <c r="E54" t="s">
        <v>213</v>
      </c>
      <c r="F54" t="s">
        <v>214</v>
      </c>
      <c r="G54">
        <f>VLOOKUP(A54,'C1 - N28'!A:O,14,FALSE)</f>
        <v>1</v>
      </c>
      <c r="H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4" s="3" customFormat="1">
      <c r="A55" s="3">
        <v>131</v>
      </c>
      <c r="B55" s="3" t="s">
        <v>269</v>
      </c>
      <c r="C55" t="s">
        <v>62</v>
      </c>
      <c r="D55" t="s">
        <v>23</v>
      </c>
      <c r="E55" t="s">
        <v>270</v>
      </c>
      <c r="F55" t="s">
        <v>271</v>
      </c>
      <c r="G55">
        <f>VLOOKUP(A55,'D1 - N30'!A:O,14,FALSE)</f>
        <v>2</v>
      </c>
      <c r="H55">
        <f>SMALL(G52:G55,1)+SMALL(G52:G55,2)+SMALL(G52:G55,3)</f>
        <v>8</v>
      </c>
      <c r="I55" s="3" t="s">
        <v>359</v>
      </c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4" s="3" customFormat="1">
      <c r="C56"/>
      <c r="D56"/>
      <c r="E56"/>
      <c r="F56"/>
      <c r="G56"/>
      <c r="H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4" s="3" customFormat="1">
      <c r="A57" s="3">
        <v>7</v>
      </c>
      <c r="B57" s="3" t="s">
        <v>8</v>
      </c>
      <c r="C57" t="s">
        <v>30</v>
      </c>
      <c r="D57" t="s">
        <v>10</v>
      </c>
      <c r="E57" t="s">
        <v>31</v>
      </c>
      <c r="F57" t="s">
        <v>32</v>
      </c>
      <c r="G57">
        <f>VLOOKUP(A57,'A1 - P7'!A:O,14,FALSE)</f>
        <v>10</v>
      </c>
      <c r="H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3" customFormat="1">
      <c r="A58" s="3">
        <v>69</v>
      </c>
      <c r="B58" s="3" t="s">
        <v>141</v>
      </c>
      <c r="C58" t="s">
        <v>30</v>
      </c>
      <c r="D58" t="s">
        <v>14</v>
      </c>
      <c r="E58" t="s">
        <v>176</v>
      </c>
      <c r="F58" t="s">
        <v>177</v>
      </c>
      <c r="G58">
        <f>VLOOKUP(A58,'B1 - P12'!A:O,14,FALSE)</f>
        <v>4</v>
      </c>
      <c r="H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4" s="3" customFormat="1">
      <c r="A59" s="3">
        <v>123</v>
      </c>
      <c r="B59" s="3" t="s">
        <v>239</v>
      </c>
      <c r="C59" t="s">
        <v>30</v>
      </c>
      <c r="D59" t="s">
        <v>18</v>
      </c>
      <c r="E59" t="s">
        <v>265</v>
      </c>
      <c r="F59" t="s">
        <v>266</v>
      </c>
      <c r="G59">
        <f>VLOOKUP(A59,'C2 - N28'!A:O,14,FALSE)</f>
        <v>12</v>
      </c>
      <c r="H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4" s="3" customFormat="1">
      <c r="A60" s="3">
        <v>160</v>
      </c>
      <c r="B60" s="3" t="s">
        <v>299</v>
      </c>
      <c r="C60" t="s">
        <v>30</v>
      </c>
      <c r="D60" t="s">
        <v>23</v>
      </c>
      <c r="E60" t="s">
        <v>121</v>
      </c>
      <c r="F60" t="s">
        <v>319</v>
      </c>
      <c r="G60">
        <f>VLOOKUP(A60,'D2 - N30'!A:O,14,FALSE)</f>
        <v>11</v>
      </c>
      <c r="H60">
        <f>SMALL(G57:G60,1)+SMALL(G57:G60,2)+SMALL(G57:G60,3)</f>
        <v>25</v>
      </c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4" s="3" customFormat="1">
      <c r="C61"/>
      <c r="D61"/>
      <c r="E61"/>
      <c r="F61"/>
      <c r="G61"/>
      <c r="H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4" s="3" customFormat="1">
      <c r="A62" s="3">
        <v>8</v>
      </c>
      <c r="B62" s="3" t="s">
        <v>8</v>
      </c>
      <c r="C62" t="s">
        <v>33</v>
      </c>
      <c r="D62" t="s">
        <v>10</v>
      </c>
      <c r="E62" t="s">
        <v>34</v>
      </c>
      <c r="F62" t="s">
        <v>35</v>
      </c>
      <c r="G62">
        <f>VLOOKUP(A62,'A1 - P7'!A:O,14,FALSE)</f>
        <v>13</v>
      </c>
      <c r="H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3" customFormat="1">
      <c r="A63" s="3">
        <v>55</v>
      </c>
      <c r="B63" s="3" t="s">
        <v>141</v>
      </c>
      <c r="C63" t="s">
        <v>33</v>
      </c>
      <c r="D63" t="s">
        <v>14</v>
      </c>
      <c r="E63" t="s">
        <v>150</v>
      </c>
      <c r="F63" t="s">
        <v>151</v>
      </c>
      <c r="G63">
        <f>VLOOKUP(A63,'B1 - P12'!A:O,14,FALSE)</f>
        <v>9</v>
      </c>
      <c r="H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4" s="3" customFormat="1">
      <c r="A64" s="3">
        <v>94</v>
      </c>
      <c r="B64" s="3" t="s">
        <v>204</v>
      </c>
      <c r="C64" t="s">
        <v>33</v>
      </c>
      <c r="D64" t="s">
        <v>18</v>
      </c>
      <c r="E64" t="s">
        <v>211</v>
      </c>
      <c r="F64" t="s">
        <v>212</v>
      </c>
      <c r="G64">
        <f>VLOOKUP(A64,'C1 - N28'!A:O,14,FALSE)</f>
        <v>10</v>
      </c>
      <c r="H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4" s="3" customFormat="1">
      <c r="A65" s="3">
        <v>159</v>
      </c>
      <c r="B65" s="3" t="s">
        <v>299</v>
      </c>
      <c r="C65" t="s">
        <v>33</v>
      </c>
      <c r="D65" t="s">
        <v>23</v>
      </c>
      <c r="E65" t="s">
        <v>317</v>
      </c>
      <c r="F65" t="s">
        <v>318</v>
      </c>
      <c r="G65">
        <f>VLOOKUP(A65,'D2 - N30'!A:O,14,FALSE)</f>
        <v>14</v>
      </c>
      <c r="H65">
        <f>SMALL(G62:G65,1)+SMALL(G62:G65,2)+SMALL(G62:G65,3)</f>
        <v>32</v>
      </c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4" s="3" customFormat="1">
      <c r="C66"/>
      <c r="D66"/>
      <c r="E66"/>
      <c r="F66"/>
      <c r="G66"/>
      <c r="H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4" s="3" customFormat="1">
      <c r="A67" s="3">
        <v>45</v>
      </c>
      <c r="B67" s="3" t="s">
        <v>77</v>
      </c>
      <c r="C67" t="s">
        <v>138</v>
      </c>
      <c r="D67" t="s">
        <v>10</v>
      </c>
      <c r="E67" t="s">
        <v>139</v>
      </c>
      <c r="F67" t="s">
        <v>140</v>
      </c>
      <c r="G67">
        <f>VLOOKUP(A67,'A2 - P7'!A:O,14,FALSE)</f>
        <v>3</v>
      </c>
      <c r="H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4" s="3" customFormat="1">
      <c r="A68" s="3">
        <v>71</v>
      </c>
      <c r="B68" s="3" t="s">
        <v>178</v>
      </c>
      <c r="C68" t="s">
        <v>138</v>
      </c>
      <c r="D68" t="s">
        <v>14</v>
      </c>
      <c r="E68" t="s">
        <v>181</v>
      </c>
      <c r="F68" t="s">
        <v>182</v>
      </c>
      <c r="G68" t="str">
        <f>VLOOKUP(A68,'B2 - P12'!A:O,14,FALSE)</f>
        <v>w</v>
      </c>
      <c r="H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4" s="3" customFormat="1">
      <c r="A69" s="3">
        <v>111</v>
      </c>
      <c r="B69" s="3" t="s">
        <v>239</v>
      </c>
      <c r="C69" t="s">
        <v>138</v>
      </c>
      <c r="D69" t="s">
        <v>18</v>
      </c>
      <c r="E69" t="s">
        <v>244</v>
      </c>
      <c r="F69" t="s">
        <v>245</v>
      </c>
      <c r="G69">
        <f>VLOOKUP(A69,'C2 - N28'!A:O,14,FALSE)</f>
        <v>14</v>
      </c>
      <c r="H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4" s="3" customFormat="1">
      <c r="A70" s="3">
        <v>146</v>
      </c>
      <c r="B70" s="3" t="s">
        <v>269</v>
      </c>
      <c r="C70" t="s">
        <v>138</v>
      </c>
      <c r="D70" t="s">
        <v>23</v>
      </c>
      <c r="E70" t="s">
        <v>295</v>
      </c>
      <c r="F70" t="s">
        <v>296</v>
      </c>
      <c r="G70">
        <f>VLOOKUP(A70,'D1 - N30'!A:O,14,FALSE)</f>
        <v>7</v>
      </c>
      <c r="H70">
        <f>SMALL(G67:G70,1)+SMALL(G67:G70,2)+SMALL(G67:G70,3)</f>
        <v>24</v>
      </c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4" s="3" customFormat="1">
      <c r="C71"/>
      <c r="D71"/>
      <c r="E71"/>
      <c r="F71"/>
      <c r="G71"/>
      <c r="H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4" s="3" customFormat="1">
      <c r="A72" s="3">
        <v>42</v>
      </c>
      <c r="B72" s="3" t="s">
        <v>77</v>
      </c>
      <c r="C72" t="s">
        <v>130</v>
      </c>
      <c r="D72" t="s">
        <v>10</v>
      </c>
      <c r="E72" t="s">
        <v>131</v>
      </c>
      <c r="F72" t="s">
        <v>132</v>
      </c>
      <c r="G72">
        <f>VLOOKUP(A72,'A2 - P7'!A:O,14,FALSE)</f>
        <v>5</v>
      </c>
      <c r="H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4" s="3" customFormat="1">
      <c r="A73" s="3">
        <v>80</v>
      </c>
      <c r="B73" s="3" t="s">
        <v>178</v>
      </c>
      <c r="C73" t="s">
        <v>130</v>
      </c>
      <c r="D73" t="s">
        <v>14</v>
      </c>
      <c r="E73" t="s">
        <v>60</v>
      </c>
      <c r="F73" t="s">
        <v>61</v>
      </c>
      <c r="G73">
        <f>VLOOKUP(A73,'B2 - P12'!A:O,14,FALSE)</f>
        <v>3</v>
      </c>
      <c r="H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4" s="3" customFormat="1">
      <c r="A74" s="3">
        <v>97</v>
      </c>
      <c r="B74" s="3" t="s">
        <v>204</v>
      </c>
      <c r="C74" t="s">
        <v>130</v>
      </c>
      <c r="D74" t="s">
        <v>18</v>
      </c>
      <c r="E74" t="s">
        <v>217</v>
      </c>
      <c r="F74" t="s">
        <v>218</v>
      </c>
      <c r="G74">
        <f>VLOOKUP(A74,'C1 - N28'!A:O,14,FALSE)</f>
        <v>13</v>
      </c>
      <c r="H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4" s="3" customFormat="1">
      <c r="A75" s="3">
        <v>152</v>
      </c>
      <c r="B75" s="3" t="s">
        <v>299</v>
      </c>
      <c r="C75" t="s">
        <v>130</v>
      </c>
      <c r="D75" t="s">
        <v>23</v>
      </c>
      <c r="E75" t="s">
        <v>286</v>
      </c>
      <c r="F75" t="s">
        <v>307</v>
      </c>
      <c r="G75">
        <f>VLOOKUP(A75,'D2 - N30'!A:O,14,FALSE)</f>
        <v>5</v>
      </c>
      <c r="H75">
        <f>SMALL(G72:G75,1)+SMALL(G72:G75,2)+SMALL(G72:G75,3)</f>
        <v>13</v>
      </c>
      <c r="J75">
        <v>26</v>
      </c>
      <c r="K75"/>
      <c r="L75"/>
      <c r="M75"/>
      <c r="N75"/>
      <c r="O75"/>
      <c r="P75"/>
      <c r="Q75"/>
      <c r="R75"/>
      <c r="S75"/>
      <c r="T75"/>
      <c r="U75"/>
      <c r="V75"/>
    </row>
    <row r="76" spans="1:24" s="3" customFormat="1">
      <c r="C76"/>
      <c r="D76"/>
      <c r="E76"/>
      <c r="F76"/>
      <c r="G76"/>
      <c r="H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4" s="3" customFormat="1">
      <c r="A77" s="3">
        <v>2</v>
      </c>
      <c r="B77" s="3" t="s">
        <v>8</v>
      </c>
      <c r="C77" t="s">
        <v>11</v>
      </c>
      <c r="D77" t="s">
        <v>10</v>
      </c>
      <c r="E77" t="s">
        <v>12</v>
      </c>
      <c r="F77" t="s">
        <v>13</v>
      </c>
      <c r="G77">
        <f>VLOOKUP(A77,'A1 - P7'!A:O,14,FALSE)</f>
        <v>12</v>
      </c>
      <c r="H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3" customFormat="1">
      <c r="A78" s="3">
        <v>62</v>
      </c>
      <c r="B78" s="3" t="s">
        <v>141</v>
      </c>
      <c r="C78" t="s">
        <v>11</v>
      </c>
      <c r="D78" t="s">
        <v>14</v>
      </c>
      <c r="E78" t="s">
        <v>162</v>
      </c>
      <c r="F78" t="s">
        <v>163</v>
      </c>
      <c r="G78">
        <f>VLOOKUP(A78,'B1 - P12'!A:O,14,FALSE)</f>
        <v>11</v>
      </c>
      <c r="H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4" s="3" customFormat="1">
      <c r="A79" s="3">
        <v>119</v>
      </c>
      <c r="B79" s="3" t="s">
        <v>239</v>
      </c>
      <c r="C79" t="s">
        <v>11</v>
      </c>
      <c r="D79" t="s">
        <v>18</v>
      </c>
      <c r="E79" t="s">
        <v>258</v>
      </c>
      <c r="F79" t="s">
        <v>259</v>
      </c>
      <c r="G79">
        <f>VLOOKUP(A79,'C2 - N28'!A:O,14,FALSE)</f>
        <v>5</v>
      </c>
      <c r="H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4" s="3" customFormat="1">
      <c r="A80" s="3">
        <v>141</v>
      </c>
      <c r="B80" s="3" t="s">
        <v>269</v>
      </c>
      <c r="C80" t="s">
        <v>11</v>
      </c>
      <c r="D80" t="s">
        <v>23</v>
      </c>
      <c r="E80" t="s">
        <v>286</v>
      </c>
      <c r="F80" t="s">
        <v>287</v>
      </c>
      <c r="G80">
        <f>VLOOKUP(A80,'D1 - N30'!A:O,14,FALSE)</f>
        <v>8</v>
      </c>
      <c r="H80">
        <f>SMALL(G77:G80,1)+SMALL(G77:G80,2)+SMALL(G77:G80,3)</f>
        <v>24</v>
      </c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4" s="3" customFormat="1">
      <c r="C81"/>
      <c r="D81"/>
      <c r="E81"/>
      <c r="F81"/>
      <c r="G81"/>
      <c r="H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4" s="3" customFormat="1">
      <c r="A82" s="3">
        <v>39</v>
      </c>
      <c r="B82" s="3" t="s">
        <v>77</v>
      </c>
      <c r="C82" t="s">
        <v>123</v>
      </c>
      <c r="D82" t="s">
        <v>10</v>
      </c>
      <c r="E82" t="s">
        <v>124</v>
      </c>
      <c r="F82" t="s">
        <v>125</v>
      </c>
      <c r="G82">
        <f>VLOOKUP(A82,'A2 - P7'!A:O,14,FALSE)</f>
        <v>10</v>
      </c>
      <c r="H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4" s="3" customFormat="1">
      <c r="A83" s="3">
        <v>81</v>
      </c>
      <c r="B83" s="3" t="s">
        <v>178</v>
      </c>
      <c r="C83" t="s">
        <v>123</v>
      </c>
      <c r="D83" t="s">
        <v>14</v>
      </c>
      <c r="E83" t="s">
        <v>192</v>
      </c>
      <c r="F83" t="s">
        <v>193</v>
      </c>
      <c r="G83">
        <f>VLOOKUP(A83,'B2 - P12'!A:O,14,FALSE)</f>
        <v>14</v>
      </c>
      <c r="H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4" s="3" customFormat="1">
      <c r="A84" s="3">
        <v>105</v>
      </c>
      <c r="B84" s="3" t="s">
        <v>204</v>
      </c>
      <c r="C84" t="s">
        <v>123</v>
      </c>
      <c r="D84" t="s">
        <v>18</v>
      </c>
      <c r="E84" t="s">
        <v>233</v>
      </c>
      <c r="F84" t="s">
        <v>234</v>
      </c>
      <c r="G84">
        <f>VLOOKUP(A84,'C1 - N28'!A:O,14,FALSE)</f>
        <v>15</v>
      </c>
      <c r="H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4" s="3" customFormat="1">
      <c r="A85" s="3">
        <v>149</v>
      </c>
      <c r="B85" s="3" t="s">
        <v>299</v>
      </c>
      <c r="C85" t="s">
        <v>123</v>
      </c>
      <c r="D85" t="s">
        <v>23</v>
      </c>
      <c r="E85" t="s">
        <v>302</v>
      </c>
      <c r="F85" t="s">
        <v>303</v>
      </c>
      <c r="G85">
        <f>VLOOKUP(A85,'D2 - N30'!A:O,14,FALSE)</f>
        <v>11</v>
      </c>
      <c r="H85">
        <f>SMALL(G82:G85,1)+SMALL(G82:G85,2)+SMALL(G82:G85,3)</f>
        <v>35</v>
      </c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4" s="3" customFormat="1">
      <c r="C86"/>
      <c r="D86"/>
      <c r="E86"/>
      <c r="F86"/>
      <c r="G86"/>
      <c r="H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4" s="3" customFormat="1">
      <c r="A87" s="3">
        <v>24</v>
      </c>
      <c r="B87" s="3" t="s">
        <v>77</v>
      </c>
      <c r="C87" t="s">
        <v>81</v>
      </c>
      <c r="D87" t="s">
        <v>10</v>
      </c>
      <c r="E87" t="s">
        <v>82</v>
      </c>
      <c r="F87" t="s">
        <v>83</v>
      </c>
      <c r="G87">
        <f>VLOOKUP(A87,'A2 - P7'!A:O,14,FALSE)</f>
        <v>16</v>
      </c>
      <c r="H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4" s="3" customFormat="1">
      <c r="A88" s="3">
        <v>66</v>
      </c>
      <c r="B88" s="3" t="s">
        <v>141</v>
      </c>
      <c r="C88" t="s">
        <v>81</v>
      </c>
      <c r="D88" t="s">
        <v>14</v>
      </c>
      <c r="E88" t="s">
        <v>170</v>
      </c>
      <c r="F88" t="s">
        <v>171</v>
      </c>
      <c r="G88">
        <f>VLOOKUP(A88,'B1 - P12'!A:O,14,FALSE)</f>
        <v>12</v>
      </c>
      <c r="H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4" s="3" customFormat="1">
      <c r="A89" s="3">
        <v>117</v>
      </c>
      <c r="B89" s="3" t="s">
        <v>239</v>
      </c>
      <c r="C89" t="s">
        <v>81</v>
      </c>
      <c r="D89" t="s">
        <v>18</v>
      </c>
      <c r="E89" t="s">
        <v>254</v>
      </c>
      <c r="F89" t="s">
        <v>255</v>
      </c>
      <c r="G89">
        <f>VLOOKUP(A89,'C2 - N28'!A:O,14,FALSE)</f>
        <v>11</v>
      </c>
      <c r="H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4" s="3" customFormat="1">
      <c r="A90" s="3">
        <v>164</v>
      </c>
      <c r="B90" s="3" t="s">
        <v>299</v>
      </c>
      <c r="C90" t="s">
        <v>81</v>
      </c>
      <c r="D90" t="s">
        <v>23</v>
      </c>
      <c r="E90" t="s">
        <v>326</v>
      </c>
      <c r="F90" t="s">
        <v>327</v>
      </c>
      <c r="G90">
        <f>VLOOKUP(A90,'D2 - N30'!A:O,14,FALSE)</f>
        <v>16</v>
      </c>
      <c r="H90">
        <f>SMALL(G87:G90,1)+SMALL(G87:G90,2)+SMALL(G87:G90,3)</f>
        <v>39</v>
      </c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4" s="3" customFormat="1">
      <c r="C91"/>
      <c r="D91"/>
      <c r="E91"/>
      <c r="F91"/>
      <c r="G91"/>
      <c r="H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4" s="3" customFormat="1">
      <c r="A92" s="3">
        <v>11</v>
      </c>
      <c r="B92" s="3" t="s">
        <v>8</v>
      </c>
      <c r="C92" t="s">
        <v>42</v>
      </c>
      <c r="D92" t="s">
        <v>10</v>
      </c>
      <c r="E92" t="s">
        <v>43</v>
      </c>
      <c r="F92" t="s">
        <v>44</v>
      </c>
      <c r="G92">
        <f>VLOOKUP(A92,'A1 - P7'!A:O,14,FALSE)</f>
        <v>16</v>
      </c>
      <c r="H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s="3" customFormat="1">
      <c r="A93" s="3">
        <v>57</v>
      </c>
      <c r="B93" s="3" t="s">
        <v>141</v>
      </c>
      <c r="C93" t="s">
        <v>42</v>
      </c>
      <c r="D93" t="s">
        <v>14</v>
      </c>
      <c r="E93" t="s">
        <v>154</v>
      </c>
      <c r="F93" t="s">
        <v>155</v>
      </c>
      <c r="G93">
        <f>VLOOKUP(A93,'B1 - P12'!A:O,14,FALSE)</f>
        <v>14</v>
      </c>
      <c r="H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4" s="3" customFormat="1">
      <c r="A94" s="3">
        <v>109</v>
      </c>
      <c r="B94" s="3" t="s">
        <v>239</v>
      </c>
      <c r="C94" t="s">
        <v>42</v>
      </c>
      <c r="D94" t="s">
        <v>18</v>
      </c>
      <c r="E94" t="s">
        <v>240</v>
      </c>
      <c r="F94" t="s">
        <v>241</v>
      </c>
      <c r="G94">
        <f>VLOOKUP(A94,'C2 - N28'!A:O,14,FALSE)</f>
        <v>1</v>
      </c>
      <c r="H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4" s="3" customFormat="1">
      <c r="A95" s="3">
        <v>139</v>
      </c>
      <c r="B95" s="3" t="s">
        <v>269</v>
      </c>
      <c r="C95" t="s">
        <v>42</v>
      </c>
      <c r="D95" t="s">
        <v>23</v>
      </c>
      <c r="E95" t="s">
        <v>282</v>
      </c>
      <c r="F95" t="s">
        <v>283</v>
      </c>
      <c r="G95">
        <f>VLOOKUP(A95,'D1 - N30'!A:O,14,FALSE)</f>
        <v>6</v>
      </c>
      <c r="H95">
        <f>SMALL(G92:G95,1)+SMALL(G92:G95,2)+SMALL(G92:G95,3)</f>
        <v>21</v>
      </c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4" s="3" customFormat="1">
      <c r="C96"/>
      <c r="D96"/>
      <c r="E96"/>
      <c r="F96"/>
      <c r="G96"/>
      <c r="H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4" s="3" customFormat="1">
      <c r="A97" s="3">
        <v>32</v>
      </c>
      <c r="B97" s="3" t="s">
        <v>77</v>
      </c>
      <c r="C97" t="s">
        <v>103</v>
      </c>
      <c r="D97" t="s">
        <v>10</v>
      </c>
      <c r="E97" t="s">
        <v>215</v>
      </c>
      <c r="F97" t="s">
        <v>216</v>
      </c>
      <c r="G97">
        <f>VLOOKUP(A97,'A2 - P7'!A:O,14,FALSE)</f>
        <v>8</v>
      </c>
      <c r="H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4" s="3" customFormat="1">
      <c r="A98" s="3">
        <v>52</v>
      </c>
      <c r="B98" s="3" t="s">
        <v>141</v>
      </c>
      <c r="C98" t="s">
        <v>103</v>
      </c>
      <c r="D98" t="s">
        <v>14</v>
      </c>
      <c r="E98" t="s">
        <v>144</v>
      </c>
      <c r="F98" t="s">
        <v>145</v>
      </c>
      <c r="G98">
        <f>VLOOKUP(A98,'B1 - P12'!A:O,14,FALSE)</f>
        <v>5</v>
      </c>
      <c r="H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4" s="3" customFormat="1">
      <c r="A99" s="3">
        <v>96</v>
      </c>
      <c r="B99" s="3" t="s">
        <v>204</v>
      </c>
      <c r="C99" t="s">
        <v>103</v>
      </c>
      <c r="D99" t="s">
        <v>18</v>
      </c>
      <c r="E99" t="s">
        <v>104</v>
      </c>
      <c r="F99" t="s">
        <v>105</v>
      </c>
      <c r="G99">
        <f>VLOOKUP(A99,'C1 - N28'!A:O,14,FALSE)</f>
        <v>8</v>
      </c>
      <c r="H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4" s="3" customFormat="1">
      <c r="A100" s="3">
        <v>132</v>
      </c>
      <c r="B100" s="3" t="s">
        <v>269</v>
      </c>
      <c r="C100" t="s">
        <v>103</v>
      </c>
      <c r="D100" t="s">
        <v>23</v>
      </c>
      <c r="E100" t="s">
        <v>272</v>
      </c>
      <c r="F100" t="s">
        <v>273</v>
      </c>
      <c r="G100">
        <f>VLOOKUP(A100,'D1 - N30'!A:O,14,FALSE)</f>
        <v>4</v>
      </c>
      <c r="H100">
        <f>SMALL(G97:G100,1)+SMALL(G97:G100,2)+SMALL(G97:G100,3)</f>
        <v>17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4" s="3" customFormat="1">
      <c r="C101"/>
      <c r="D101"/>
      <c r="G101"/>
      <c r="H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4" s="3" customFormat="1">
      <c r="A102" s="3">
        <v>37</v>
      </c>
      <c r="B102" s="3" t="s">
        <v>77</v>
      </c>
      <c r="C102" t="s">
        <v>117</v>
      </c>
      <c r="D102" t="s">
        <v>10</v>
      </c>
      <c r="E102" t="s">
        <v>118</v>
      </c>
      <c r="F102" t="s">
        <v>119</v>
      </c>
      <c r="G102">
        <f>VLOOKUP(A102,'A2 - P7'!A:O,14,FALSE)</f>
        <v>13</v>
      </c>
      <c r="H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4" s="3" customFormat="1">
      <c r="A103" s="3">
        <v>61</v>
      </c>
      <c r="B103" s="3" t="s">
        <v>141</v>
      </c>
      <c r="C103" t="s">
        <v>117</v>
      </c>
      <c r="D103" t="s">
        <v>14</v>
      </c>
      <c r="E103" t="s">
        <v>160</v>
      </c>
      <c r="F103" t="s">
        <v>161</v>
      </c>
      <c r="G103">
        <f>VLOOKUP(A103,'B1 - P12'!A:O,14,FALSE)</f>
        <v>3</v>
      </c>
      <c r="H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4" s="3" customFormat="1">
      <c r="A104" s="3">
        <v>124</v>
      </c>
      <c r="B104" s="3" t="s">
        <v>239</v>
      </c>
      <c r="C104" t="s">
        <v>117</v>
      </c>
      <c r="D104" t="s">
        <v>18</v>
      </c>
      <c r="E104" t="s">
        <v>267</v>
      </c>
      <c r="F104" t="s">
        <v>268</v>
      </c>
      <c r="G104">
        <f>VLOOKUP(A104,'C2 - N28'!A:O,14,FALSE)</f>
        <v>7</v>
      </c>
      <c r="H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4" s="3" customFormat="1">
      <c r="A105" s="3">
        <v>154</v>
      </c>
      <c r="B105" s="3" t="s">
        <v>299</v>
      </c>
      <c r="C105" t="s">
        <v>117</v>
      </c>
      <c r="D105" t="s">
        <v>23</v>
      </c>
      <c r="E105" t="s">
        <v>290</v>
      </c>
      <c r="F105" t="s">
        <v>291</v>
      </c>
      <c r="G105">
        <f>VLOOKUP(A105,'D2 - N30'!A:O,14,FALSE)</f>
        <v>2</v>
      </c>
      <c r="H105">
        <f>SMALL(G102:G105,1)+SMALL(G102:G105,2)+SMALL(G102:G105,3)</f>
        <v>12</v>
      </c>
      <c r="I105" s="3" t="s">
        <v>360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4" s="3" customFormat="1">
      <c r="C106"/>
      <c r="D106"/>
      <c r="E106"/>
      <c r="F106"/>
      <c r="G106"/>
      <c r="H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4" s="3" customFormat="1">
      <c r="A107" s="3">
        <v>19</v>
      </c>
      <c r="B107" s="3" t="s">
        <v>8</v>
      </c>
      <c r="C107" t="s">
        <v>65</v>
      </c>
      <c r="D107" t="s">
        <v>10</v>
      </c>
      <c r="E107" t="s">
        <v>66</v>
      </c>
      <c r="F107" t="s">
        <v>67</v>
      </c>
      <c r="G107">
        <f>VLOOKUP(A107,'A1 - P7'!A:O,14,FALSE)</f>
        <v>9</v>
      </c>
      <c r="H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4" s="3" customFormat="1">
      <c r="A108" s="3">
        <v>83</v>
      </c>
      <c r="B108" s="3" t="s">
        <v>178</v>
      </c>
      <c r="C108" t="s">
        <v>65</v>
      </c>
      <c r="D108" t="s">
        <v>14</v>
      </c>
      <c r="E108" t="s">
        <v>196</v>
      </c>
      <c r="F108" t="s">
        <v>197</v>
      </c>
      <c r="G108">
        <f>VLOOKUP(A108,'B2 - P12'!A:O,14,FALSE)</f>
        <v>6</v>
      </c>
      <c r="H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4" s="3" customFormat="1">
      <c r="A109" s="3">
        <v>104</v>
      </c>
      <c r="B109" s="3" t="s">
        <v>204</v>
      </c>
      <c r="C109" t="s">
        <v>65</v>
      </c>
      <c r="D109" t="s">
        <v>18</v>
      </c>
      <c r="E109" t="s">
        <v>231</v>
      </c>
      <c r="F109" t="s">
        <v>232</v>
      </c>
      <c r="G109">
        <f>VLOOKUP(A109,'C1 - N28'!A:O,14,FALSE)</f>
        <v>14</v>
      </c>
      <c r="H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4" s="3" customFormat="1">
      <c r="A110" s="3">
        <v>143</v>
      </c>
      <c r="B110" s="3" t="s">
        <v>269</v>
      </c>
      <c r="C110" t="s">
        <v>65</v>
      </c>
      <c r="D110" t="s">
        <v>23</v>
      </c>
      <c r="G110" t="str">
        <f>VLOOKUP(A110,'D1 - N30'!A:O,14,FALSE)</f>
        <v>w</v>
      </c>
      <c r="H110">
        <f>SMALL(G107:G110,1)+SMALL(G107:G110,2)+SMALL(G107:G110,3)</f>
        <v>29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4" s="3" customFormat="1">
      <c r="C111"/>
      <c r="D111"/>
      <c r="E111"/>
      <c r="F111"/>
      <c r="G111"/>
      <c r="H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4" s="3" customFormat="1">
      <c r="A112" s="3">
        <v>10</v>
      </c>
      <c r="B112" s="3" t="s">
        <v>8</v>
      </c>
      <c r="C112" t="s">
        <v>39</v>
      </c>
      <c r="D112" t="s">
        <v>10</v>
      </c>
      <c r="E112" t="s">
        <v>40</v>
      </c>
      <c r="F112" t="s">
        <v>41</v>
      </c>
      <c r="G112">
        <f>VLOOKUP(A112,'A1 - P7'!A:O,14,FALSE)</f>
        <v>15</v>
      </c>
      <c r="H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s="3" customFormat="1">
      <c r="A113" s="3">
        <v>73</v>
      </c>
      <c r="B113" s="3" t="s">
        <v>178</v>
      </c>
      <c r="C113" t="s">
        <v>39</v>
      </c>
      <c r="D113" t="s">
        <v>14</v>
      </c>
      <c r="E113" t="s">
        <v>183</v>
      </c>
      <c r="F113" t="s">
        <v>184</v>
      </c>
      <c r="G113">
        <f>VLOOKUP(A113,'B2 - P12'!A:O,14,FALSE)</f>
        <v>10</v>
      </c>
      <c r="H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4" s="3" customFormat="1">
      <c r="A114" s="3">
        <v>110</v>
      </c>
      <c r="B114" s="3" t="s">
        <v>239</v>
      </c>
      <c r="C114" t="s">
        <v>39</v>
      </c>
      <c r="D114" t="s">
        <v>18</v>
      </c>
      <c r="E114" t="s">
        <v>242</v>
      </c>
      <c r="F114" t="s">
        <v>243</v>
      </c>
      <c r="G114">
        <f>VLOOKUP(A114,'C2 - N28'!A:O,14,FALSE)</f>
        <v>16</v>
      </c>
      <c r="H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4" s="3" customFormat="1">
      <c r="A115" s="3">
        <v>161</v>
      </c>
      <c r="B115" s="3" t="s">
        <v>299</v>
      </c>
      <c r="C115" t="s">
        <v>39</v>
      </c>
      <c r="D115" t="s">
        <v>23</v>
      </c>
      <c r="E115" t="s">
        <v>320</v>
      </c>
      <c r="F115" t="s">
        <v>321</v>
      </c>
      <c r="G115">
        <f>VLOOKUP(A115,'D2 - N30'!A:O,14,FALSE)</f>
        <v>13</v>
      </c>
      <c r="H115">
        <f>SMALL(G112:G115,1)+SMALL(G112:G115,2)+SMALL(G112:G115,3)</f>
        <v>38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4" s="3" customFormat="1">
      <c r="C116"/>
      <c r="D116"/>
      <c r="E116"/>
      <c r="F116"/>
      <c r="G116"/>
      <c r="H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4" s="3" customFormat="1">
      <c r="A117" s="3">
        <v>44</v>
      </c>
      <c r="B117" s="3" t="s">
        <v>77</v>
      </c>
      <c r="C117" t="s">
        <v>135</v>
      </c>
      <c r="D117" t="s">
        <v>10</v>
      </c>
      <c r="E117" t="s">
        <v>136</v>
      </c>
      <c r="F117" t="s">
        <v>137</v>
      </c>
      <c r="G117">
        <f>VLOOKUP(A117,'A2 - P7'!A:O,14,FALSE)</f>
        <v>12</v>
      </c>
      <c r="H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4" s="3" customFormat="1">
      <c r="A118" s="3">
        <v>59</v>
      </c>
      <c r="B118" s="3" t="s">
        <v>141</v>
      </c>
      <c r="C118" t="s">
        <v>135</v>
      </c>
      <c r="D118" t="s">
        <v>14</v>
      </c>
      <c r="E118" t="s">
        <v>158</v>
      </c>
      <c r="F118" t="s">
        <v>159</v>
      </c>
      <c r="G118">
        <f>VLOOKUP(A118,'B1 - P12'!A:O,14,FALSE)</f>
        <v>0</v>
      </c>
      <c r="H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4" s="3" customFormat="1">
      <c r="A119" s="3">
        <v>102</v>
      </c>
      <c r="B119" s="3" t="s">
        <v>204</v>
      </c>
      <c r="C119" t="s">
        <v>135</v>
      </c>
      <c r="D119" t="s">
        <v>18</v>
      </c>
      <c r="E119" t="s">
        <v>227</v>
      </c>
      <c r="F119" t="s">
        <v>228</v>
      </c>
      <c r="G119">
        <f>VLOOKUP(A119,'C1 - N28'!A:O,14,FALSE)</f>
        <v>12</v>
      </c>
      <c r="H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4" s="3" customFormat="1">
      <c r="A120" s="3">
        <v>145</v>
      </c>
      <c r="B120" s="3" t="s">
        <v>269</v>
      </c>
      <c r="C120" t="s">
        <v>135</v>
      </c>
      <c r="D120" t="s">
        <v>23</v>
      </c>
      <c r="E120" t="s">
        <v>276</v>
      </c>
      <c r="F120" t="s">
        <v>294</v>
      </c>
      <c r="G120">
        <f>VLOOKUP(A120,'D1 - N30'!A:O,14,FALSE)</f>
        <v>3</v>
      </c>
      <c r="H120">
        <f>SMALL(G117:G120,1)+SMALL(G117:G120,2)+SMALL(G117:G120,3)</f>
        <v>15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4" s="3" customFormat="1">
      <c r="C121"/>
      <c r="D121"/>
      <c r="E121"/>
      <c r="F121"/>
      <c r="G121"/>
      <c r="H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4" s="3" customFormat="1">
      <c r="A122" s="3">
        <v>9</v>
      </c>
      <c r="B122" s="3" t="s">
        <v>8</v>
      </c>
      <c r="C122" t="s">
        <v>36</v>
      </c>
      <c r="D122" t="s">
        <v>10</v>
      </c>
      <c r="E122" t="s">
        <v>37</v>
      </c>
      <c r="F122" t="s">
        <v>38</v>
      </c>
      <c r="G122">
        <f>VLOOKUP(A122,'A1 - P7'!A:O,14,FALSE)</f>
        <v>5</v>
      </c>
      <c r="H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s="3" customFormat="1">
      <c r="A123" s="3">
        <v>76</v>
      </c>
      <c r="B123" s="3" t="s">
        <v>178</v>
      </c>
      <c r="C123" t="s">
        <v>36</v>
      </c>
      <c r="D123" t="s">
        <v>14</v>
      </c>
      <c r="E123" t="s">
        <v>49</v>
      </c>
      <c r="F123" t="s">
        <v>50</v>
      </c>
      <c r="G123">
        <f>VLOOKUP(A123,'B2 - P12'!A:O,14,FALSE)</f>
        <v>8</v>
      </c>
      <c r="H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4" s="3" customFormat="1">
      <c r="A124" s="3">
        <v>122</v>
      </c>
      <c r="B124" s="3" t="s">
        <v>239</v>
      </c>
      <c r="C124" t="s">
        <v>36</v>
      </c>
      <c r="D124" t="s">
        <v>18</v>
      </c>
      <c r="E124" t="s">
        <v>263</v>
      </c>
      <c r="F124" t="s">
        <v>264</v>
      </c>
      <c r="G124">
        <f>VLOOKUP(A124,'C2 - N28'!A:O,14,FALSE)</f>
        <v>8</v>
      </c>
      <c r="H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4" s="3" customFormat="1">
      <c r="A125" s="3">
        <v>135</v>
      </c>
      <c r="B125" s="3" t="s">
        <v>269</v>
      </c>
      <c r="C125" t="s">
        <v>36</v>
      </c>
      <c r="D125" t="s">
        <v>23</v>
      </c>
      <c r="E125" t="s">
        <v>276</v>
      </c>
      <c r="F125" t="s">
        <v>277</v>
      </c>
      <c r="G125">
        <f>VLOOKUP(A125,'D1 - N30'!A:O,14,FALSE)</f>
        <v>1</v>
      </c>
      <c r="H125">
        <f>SMALL(G122:G125,1)+SMALL(G122:G125,2)+SMALL(G122:G125,3)</f>
        <v>14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4" s="3" customFormat="1">
      <c r="C126"/>
      <c r="D126"/>
      <c r="E126"/>
      <c r="F126"/>
      <c r="G126"/>
      <c r="H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4" s="3" customFormat="1">
      <c r="A127" s="3">
        <v>35</v>
      </c>
      <c r="B127" s="3" t="s">
        <v>77</v>
      </c>
      <c r="C127" t="s">
        <v>111</v>
      </c>
      <c r="D127" t="s">
        <v>10</v>
      </c>
      <c r="E127" t="s">
        <v>112</v>
      </c>
      <c r="F127" t="s">
        <v>113</v>
      </c>
      <c r="G127">
        <f>VLOOKUP(A127,'A2 - P7'!A:O,14,FALSE)</f>
        <v>15</v>
      </c>
      <c r="H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4" s="3" customFormat="1">
      <c r="A128" s="3">
        <v>64</v>
      </c>
      <c r="B128" s="3" t="s">
        <v>141</v>
      </c>
      <c r="C128" t="s">
        <v>111</v>
      </c>
      <c r="D128" t="s">
        <v>14</v>
      </c>
      <c r="E128" t="s">
        <v>166</v>
      </c>
      <c r="F128" t="s">
        <v>167</v>
      </c>
      <c r="G128">
        <f>VLOOKUP(A128,'B1 - P12'!A:O,14,FALSE)</f>
        <v>7</v>
      </c>
      <c r="H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4" s="3" customFormat="1">
      <c r="A129" s="3">
        <v>99</v>
      </c>
      <c r="B129" s="3" t="s">
        <v>204</v>
      </c>
      <c r="C129" t="s">
        <v>111</v>
      </c>
      <c r="D129" t="s">
        <v>18</v>
      </c>
      <c r="E129" t="s">
        <v>221</v>
      </c>
      <c r="F129" t="s">
        <v>222</v>
      </c>
      <c r="G129" t="str">
        <f>VLOOKUP(A129,'C1 - N28'!A:O,14,FALSE)</f>
        <v>w</v>
      </c>
      <c r="H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4" s="3" customFormat="1">
      <c r="A130" s="3">
        <v>144</v>
      </c>
      <c r="B130" s="3" t="s">
        <v>269</v>
      </c>
      <c r="C130" t="s">
        <v>111</v>
      </c>
      <c r="D130" t="s">
        <v>23</v>
      </c>
      <c r="E130" t="s">
        <v>292</v>
      </c>
      <c r="F130" t="s">
        <v>293</v>
      </c>
      <c r="G130">
        <f>VLOOKUP(A130,'D1 - N30'!A:O,14,FALSE)</f>
        <v>14</v>
      </c>
      <c r="H130">
        <f>SMALL(G127:G130,1)+SMALL(G127:G130,2)+SMALL(G127:G130,3)</f>
        <v>36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4" s="3" customFormat="1">
      <c r="C131"/>
      <c r="D131"/>
      <c r="E131"/>
      <c r="F131"/>
      <c r="G131"/>
      <c r="H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4" s="3" customFormat="1">
      <c r="A132" s="3">
        <v>22</v>
      </c>
      <c r="B132" s="3" t="s">
        <v>8</v>
      </c>
      <c r="C132" t="s">
        <v>74</v>
      </c>
      <c r="D132" t="s">
        <v>10</v>
      </c>
      <c r="E132" t="s">
        <v>75</v>
      </c>
      <c r="F132" t="s">
        <v>76</v>
      </c>
      <c r="G132">
        <f>VLOOKUP(A132,'A1 - P7'!A:O,14,FALSE)</f>
        <v>2</v>
      </c>
      <c r="H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4" s="3" customFormat="1">
      <c r="A133" s="3">
        <v>85</v>
      </c>
      <c r="B133" s="3" t="s">
        <v>178</v>
      </c>
      <c r="C133" t="s">
        <v>74</v>
      </c>
      <c r="D133" t="s">
        <v>14</v>
      </c>
      <c r="E133" t="s">
        <v>198</v>
      </c>
      <c r="F133" t="s">
        <v>199</v>
      </c>
      <c r="G133">
        <f>VLOOKUP(A133,'B2 - P12'!A:O,14,FALSE)</f>
        <v>2</v>
      </c>
      <c r="H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4" s="3" customFormat="1">
      <c r="A134" s="3">
        <v>120</v>
      </c>
      <c r="B134" s="3" t="s">
        <v>239</v>
      </c>
      <c r="C134" t="s">
        <v>74</v>
      </c>
      <c r="D134" t="s">
        <v>18</v>
      </c>
      <c r="E134" t="s">
        <v>260</v>
      </c>
      <c r="F134" t="s">
        <v>261</v>
      </c>
      <c r="G134">
        <f>VLOOKUP(A134,'C2 - N28'!A:O,14,FALSE)</f>
        <v>10</v>
      </c>
      <c r="H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4" s="3" customFormat="1">
      <c r="A135" s="3">
        <v>156</v>
      </c>
      <c r="B135" s="3" t="s">
        <v>299</v>
      </c>
      <c r="C135" t="s">
        <v>74</v>
      </c>
      <c r="D135" t="s">
        <v>23</v>
      </c>
      <c r="E135" t="s">
        <v>312</v>
      </c>
      <c r="F135" t="s">
        <v>313</v>
      </c>
      <c r="G135">
        <f>VLOOKUP(A135,'D2 - N30'!A:O,14,FALSE)</f>
        <v>10</v>
      </c>
      <c r="H135">
        <f>SMALL(G132:G135,1)+SMALL(G132:G135,2)+SMALL(G132:G135,3)</f>
        <v>14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4" s="3" customFormat="1">
      <c r="C136"/>
      <c r="D136"/>
      <c r="E136"/>
      <c r="F136"/>
      <c r="G136"/>
      <c r="H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4" s="3" customFormat="1">
      <c r="A137" s="3">
        <v>5</v>
      </c>
      <c r="B137" s="3" t="s">
        <v>8</v>
      </c>
      <c r="C137" t="s">
        <v>24</v>
      </c>
      <c r="D137" t="s">
        <v>10</v>
      </c>
      <c r="E137" t="s">
        <v>25</v>
      </c>
      <c r="F137" t="s">
        <v>26</v>
      </c>
      <c r="G137">
        <f>VLOOKUP(A137,'A1 - P7'!A:O,14,FALSE)</f>
        <v>1</v>
      </c>
      <c r="H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s="3" customFormat="1">
      <c r="A138" s="3">
        <v>65</v>
      </c>
      <c r="B138" s="3" t="s">
        <v>141</v>
      </c>
      <c r="C138" t="s">
        <v>24</v>
      </c>
      <c r="D138" t="s">
        <v>14</v>
      </c>
      <c r="E138" t="s">
        <v>168</v>
      </c>
      <c r="F138" t="s">
        <v>169</v>
      </c>
      <c r="G138">
        <f>VLOOKUP(A138,'B1 - P12'!A:O,14,FALSE)</f>
        <v>6</v>
      </c>
      <c r="H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4" s="3" customFormat="1">
      <c r="A139" s="3">
        <v>115</v>
      </c>
      <c r="B139" s="3" t="s">
        <v>239</v>
      </c>
      <c r="C139" t="s">
        <v>24</v>
      </c>
      <c r="D139" t="s">
        <v>18</v>
      </c>
      <c r="E139" t="s">
        <v>252</v>
      </c>
      <c r="F139" t="s">
        <v>253</v>
      </c>
      <c r="G139">
        <f>VLOOKUP(A139,'C2 - N28'!A:O,14,FALSE)</f>
        <v>13</v>
      </c>
      <c r="H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4" s="3" customFormat="1">
      <c r="A140" s="3">
        <v>162</v>
      </c>
      <c r="B140" s="3" t="s">
        <v>299</v>
      </c>
      <c r="C140" t="s">
        <v>24</v>
      </c>
      <c r="D140" t="s">
        <v>23</v>
      </c>
      <c r="E140" t="s">
        <v>322</v>
      </c>
      <c r="F140" t="s">
        <v>323</v>
      </c>
      <c r="G140">
        <f>VLOOKUP(A140,'D2 - N30'!A:O,14,FALSE)</f>
        <v>7</v>
      </c>
      <c r="H140">
        <f>SMALL(G137:G140,1)+SMALL(G137:G140,2)+SMALL(G137:G140,3)</f>
        <v>14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4" s="3" customFormat="1">
      <c r="C141"/>
      <c r="D141"/>
      <c r="E141"/>
      <c r="F141"/>
      <c r="G141"/>
      <c r="H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4" s="3" customFormat="1">
      <c r="A142" s="3">
        <v>3</v>
      </c>
      <c r="B142" s="3" t="s">
        <v>8</v>
      </c>
      <c r="C142" t="s">
        <v>15</v>
      </c>
      <c r="D142" t="s">
        <v>10</v>
      </c>
      <c r="E142" t="s">
        <v>16</v>
      </c>
      <c r="F142" t="s">
        <v>17</v>
      </c>
      <c r="G142">
        <f>VLOOKUP(A142,'A1 - P7'!A:O,14,FALSE)</f>
        <v>2</v>
      </c>
      <c r="H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s="3" customFormat="1">
      <c r="A143" s="3">
        <v>68</v>
      </c>
      <c r="B143" s="3" t="s">
        <v>141</v>
      </c>
      <c r="C143" t="s">
        <v>15</v>
      </c>
      <c r="D143" t="s">
        <v>14</v>
      </c>
      <c r="E143" t="s">
        <v>174</v>
      </c>
      <c r="F143" t="s">
        <v>175</v>
      </c>
      <c r="G143">
        <f>VLOOKUP(A143,'B1 - P12'!A:O,14,FALSE)</f>
        <v>2</v>
      </c>
      <c r="H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4" s="3" customFormat="1">
      <c r="A144" s="3">
        <v>103</v>
      </c>
      <c r="B144" s="3" t="s">
        <v>204</v>
      </c>
      <c r="C144" t="s">
        <v>15</v>
      </c>
      <c r="D144" t="s">
        <v>18</v>
      </c>
      <c r="E144" t="s">
        <v>229</v>
      </c>
      <c r="F144" t="s">
        <v>230</v>
      </c>
      <c r="G144">
        <f>VLOOKUP(A144,'C1 - N28'!A:O,14,FALSE)</f>
        <v>3</v>
      </c>
      <c r="H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4" s="3" customFormat="1">
      <c r="A145" s="3">
        <v>157</v>
      </c>
      <c r="B145" s="3" t="s">
        <v>299</v>
      </c>
      <c r="C145" t="s">
        <v>15</v>
      </c>
      <c r="D145" t="s">
        <v>23</v>
      </c>
      <c r="E145" t="s">
        <v>314</v>
      </c>
      <c r="F145" t="s">
        <v>315</v>
      </c>
      <c r="G145">
        <f>VLOOKUP(A145,'D2 - N30'!A:O,14,FALSE)</f>
        <v>8</v>
      </c>
      <c r="H145">
        <f>SMALL(G142:G145,1)+SMALL(G142:G145,2)+SMALL(G142:G145,3)</f>
        <v>7</v>
      </c>
      <c r="I145" s="3" t="s">
        <v>358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4" s="3" customFormat="1">
      <c r="C146"/>
      <c r="D146"/>
      <c r="E146"/>
      <c r="F146"/>
      <c r="G146"/>
      <c r="H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4" s="3" customFormat="1">
      <c r="A147" s="3">
        <v>25</v>
      </c>
      <c r="B147" s="3" t="s">
        <v>77</v>
      </c>
      <c r="C147" t="s">
        <v>84</v>
      </c>
      <c r="D147" t="s">
        <v>10</v>
      </c>
      <c r="E147" t="s">
        <v>85</v>
      </c>
      <c r="F147" t="s">
        <v>86</v>
      </c>
      <c r="G147">
        <f>VLOOKUP(A147,'A2 - P7'!A:O,14,FALSE)</f>
        <v>6</v>
      </c>
      <c r="H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4" s="3" customFormat="1">
      <c r="A148" s="3">
        <v>70</v>
      </c>
      <c r="B148" s="3" t="s">
        <v>178</v>
      </c>
      <c r="C148" t="s">
        <v>84</v>
      </c>
      <c r="D148" t="s">
        <v>14</v>
      </c>
      <c r="E148" t="s">
        <v>179</v>
      </c>
      <c r="F148" t="s">
        <v>180</v>
      </c>
      <c r="G148">
        <f>VLOOKUP(A148,'B2 - P12'!A:O,14,FALSE)</f>
        <v>1</v>
      </c>
      <c r="H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4" s="3" customFormat="1">
      <c r="A149" s="3">
        <v>118</v>
      </c>
      <c r="B149" s="3" t="s">
        <v>239</v>
      </c>
      <c r="C149" t="s">
        <v>84</v>
      </c>
      <c r="D149" t="s">
        <v>18</v>
      </c>
      <c r="E149" t="s">
        <v>256</v>
      </c>
      <c r="F149" t="s">
        <v>257</v>
      </c>
      <c r="G149">
        <f>VLOOKUP(A149,'C2 - N28'!A:O,14,FALSE)</f>
        <v>6</v>
      </c>
      <c r="H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4" s="3" customFormat="1">
      <c r="A150" s="3">
        <v>142</v>
      </c>
      <c r="B150" s="3" t="s">
        <v>269</v>
      </c>
      <c r="C150" t="s">
        <v>84</v>
      </c>
      <c r="D150" t="s">
        <v>23</v>
      </c>
      <c r="E150" t="s">
        <v>288</v>
      </c>
      <c r="F150" t="s">
        <v>289</v>
      </c>
      <c r="G150">
        <f>VLOOKUP(A150,'D1 - N30'!A:O,14,FALSE)</f>
        <v>10</v>
      </c>
      <c r="H150">
        <f>SMALL(G147:G150,1)+SMALL(G147:G150,2)+SMALL(G147:G150,3)</f>
        <v>13</v>
      </c>
      <c r="J150">
        <v>23</v>
      </c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4" s="3" customFormat="1">
      <c r="C151"/>
      <c r="D151"/>
      <c r="E151"/>
      <c r="F151"/>
      <c r="G151"/>
      <c r="H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4" s="3" customFormat="1">
      <c r="A152" s="3">
        <v>27</v>
      </c>
      <c r="B152" s="3" t="s">
        <v>77</v>
      </c>
      <c r="C152" t="s">
        <v>89</v>
      </c>
      <c r="D152" t="s">
        <v>10</v>
      </c>
      <c r="E152" t="s">
        <v>90</v>
      </c>
      <c r="F152" t="s">
        <v>91</v>
      </c>
      <c r="G152">
        <f>VLOOKUP(A152,'A2 - P7'!A:O,14,FALSE)</f>
        <v>14</v>
      </c>
      <c r="H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4" s="3" customFormat="1">
      <c r="A153" s="3">
        <v>78</v>
      </c>
      <c r="B153" s="3" t="s">
        <v>178</v>
      </c>
      <c r="C153" t="s">
        <v>89</v>
      </c>
      <c r="D153" t="s">
        <v>14</v>
      </c>
      <c r="E153" t="s">
        <v>190</v>
      </c>
      <c r="F153" t="s">
        <v>191</v>
      </c>
      <c r="G153">
        <f>VLOOKUP(A153,'B2 - P12'!A:O,14,FALSE)</f>
        <v>11</v>
      </c>
      <c r="H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4" s="3" customFormat="1">
      <c r="A154" s="3">
        <v>114</v>
      </c>
      <c r="B154" s="3" t="s">
        <v>239</v>
      </c>
      <c r="C154" t="s">
        <v>89</v>
      </c>
      <c r="D154" t="s">
        <v>18</v>
      </c>
      <c r="E154" t="s">
        <v>250</v>
      </c>
      <c r="F154" t="s">
        <v>251</v>
      </c>
      <c r="G154">
        <f>VLOOKUP(A154,'C2 - N28'!A:O,14,FALSE)</f>
        <v>15</v>
      </c>
      <c r="H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4" s="3" customFormat="1">
      <c r="A155" s="3">
        <v>137</v>
      </c>
      <c r="B155" s="3" t="s">
        <v>269</v>
      </c>
      <c r="C155" t="s">
        <v>89</v>
      </c>
      <c r="D155" t="s">
        <v>23</v>
      </c>
      <c r="E155" t="s">
        <v>278</v>
      </c>
      <c r="F155" t="s">
        <v>279</v>
      </c>
      <c r="G155">
        <f>VLOOKUP(A155,'D1 - N30'!A:O,14,FALSE)</f>
        <v>12</v>
      </c>
      <c r="H155">
        <f>SMALL(G152:G155,1)+SMALL(G152:G155,2)+SMALL(G152:G155,3)</f>
        <v>37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4" s="3" customFormat="1">
      <c r="C156"/>
      <c r="D156"/>
      <c r="E156"/>
      <c r="F156"/>
      <c r="G156"/>
      <c r="H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4" s="3" customFormat="1">
      <c r="A157" s="3">
        <v>1</v>
      </c>
      <c r="B157" s="3" t="s">
        <v>8</v>
      </c>
      <c r="C157" t="s">
        <v>9</v>
      </c>
      <c r="D157" t="s">
        <v>10</v>
      </c>
      <c r="E157" t="s">
        <v>349</v>
      </c>
      <c r="F157" t="s">
        <v>350</v>
      </c>
      <c r="G157">
        <f>VLOOKUP(A157,'A1 - P7'!A:O,14,FALSE)</f>
        <v>7</v>
      </c>
      <c r="H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s="3" customFormat="1">
      <c r="A158" s="3">
        <v>54</v>
      </c>
      <c r="B158" s="3" t="s">
        <v>141</v>
      </c>
      <c r="C158" t="s">
        <v>9</v>
      </c>
      <c r="D158" t="s">
        <v>14</v>
      </c>
      <c r="E158" t="s">
        <v>148</v>
      </c>
      <c r="F158" t="s">
        <v>149</v>
      </c>
      <c r="G158">
        <f>VLOOKUP(A158,'B1 - P12'!A:O,14,FALSE)</f>
        <v>13</v>
      </c>
      <c r="H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4" s="3" customFormat="1">
      <c r="A159" s="3">
        <v>92</v>
      </c>
      <c r="B159" s="3" t="s">
        <v>204</v>
      </c>
      <c r="C159" t="s">
        <v>9</v>
      </c>
      <c r="D159" t="s">
        <v>18</v>
      </c>
      <c r="E159" t="s">
        <v>207</v>
      </c>
      <c r="F159" t="s">
        <v>208</v>
      </c>
      <c r="G159">
        <f>VLOOKUP(A159,'C1 - N28'!A:O,14,FALSE)</f>
        <v>7</v>
      </c>
      <c r="H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4" s="3" customFormat="1">
      <c r="A160" s="3">
        <v>163</v>
      </c>
      <c r="B160" s="3" t="s">
        <v>299</v>
      </c>
      <c r="C160" t="s">
        <v>9</v>
      </c>
      <c r="D160" t="s">
        <v>23</v>
      </c>
      <c r="E160" t="s">
        <v>324</v>
      </c>
      <c r="F160" t="s">
        <v>325</v>
      </c>
      <c r="G160">
        <f>VLOOKUP(A160,'D2 - N30'!A:O,14,FALSE)</f>
        <v>9</v>
      </c>
      <c r="H160">
        <f>SMALL(G157:G160,1)+SMALL(G157:G160,2)+SMALL(G157:G160,3)</f>
        <v>23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</row>
  </sheetData>
  <autoFilter ref="A1:F160"/>
  <sortState ref="A2:X182">
    <sortCondition ref="C2:C182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0"/>
  <sheetViews>
    <sheetView tabSelected="1" workbookViewId="0">
      <pane ySplit="1" topLeftCell="A15" activePane="bottomLeft" state="frozen"/>
      <selection pane="bottomLeft" activeCell="J15" sqref="J15"/>
    </sheetView>
  </sheetViews>
  <sheetFormatPr baseColWidth="10" defaultColWidth="8.83203125" defaultRowHeight="14" x14ac:dyDescent="0"/>
  <cols>
    <col min="1" max="2" width="8.83203125" style="3"/>
    <col min="3" max="3" width="27.33203125" bestFit="1" customWidth="1"/>
    <col min="4" max="4" width="9.33203125" style="3" bestFit="1" customWidth="1"/>
    <col min="5" max="5" width="21.5" style="3" bestFit="1" customWidth="1"/>
    <col min="6" max="6" width="26.5" style="4" bestFit="1" customWidth="1"/>
    <col min="7" max="7" width="14.5" bestFit="1" customWidth="1"/>
    <col min="8" max="8" width="12.33203125" bestFit="1" customWidth="1"/>
    <col min="9" max="9" width="14" style="3" customWidth="1"/>
  </cols>
  <sheetData>
    <row r="1" spans="1:24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  <c r="G1" t="str">
        <f>VLOOKUP(A1,'A1 - P7'!A:O,14,FALSE)</f>
        <v>Team place</v>
      </c>
      <c r="H1" s="19" t="s">
        <v>339</v>
      </c>
      <c r="I1" s="19" t="s">
        <v>364</v>
      </c>
    </row>
    <row r="2" spans="1:24">
      <c r="A2" s="15">
        <v>14</v>
      </c>
      <c r="B2" s="15" t="s">
        <v>8</v>
      </c>
      <c r="C2" s="16" t="s">
        <v>51</v>
      </c>
      <c r="D2" s="16" t="s">
        <v>10</v>
      </c>
      <c r="E2" s="16" t="s">
        <v>52</v>
      </c>
      <c r="F2" s="16" t="s">
        <v>53</v>
      </c>
      <c r="G2">
        <f>VLOOKUP(A2,'P7 - team'!A:M,13,FALSE)</f>
        <v>8</v>
      </c>
    </row>
    <row r="3" spans="1:24">
      <c r="A3" s="3">
        <v>74</v>
      </c>
      <c r="B3" s="3" t="s">
        <v>178</v>
      </c>
      <c r="C3" t="s">
        <v>51</v>
      </c>
      <c r="D3" t="s">
        <v>14</v>
      </c>
      <c r="E3" t="s">
        <v>185</v>
      </c>
      <c r="F3">
        <v>0</v>
      </c>
      <c r="G3">
        <f>VLOOKUP(A3,'P12 - team'!A:M,13,FALSE)</f>
        <v>24</v>
      </c>
      <c r="W3" s="3"/>
      <c r="X3" s="3"/>
    </row>
    <row r="4" spans="1:24">
      <c r="A4" s="3">
        <v>98</v>
      </c>
      <c r="B4" s="3" t="s">
        <v>204</v>
      </c>
      <c r="C4" t="s">
        <v>51</v>
      </c>
      <c r="D4" t="s">
        <v>18</v>
      </c>
      <c r="E4" t="s">
        <v>219</v>
      </c>
      <c r="F4" t="s">
        <v>220</v>
      </c>
      <c r="G4">
        <f>VLOOKUP(A4,'N28 - team'!A:M,13,FALSE)</f>
        <v>17</v>
      </c>
      <c r="W4" s="3"/>
      <c r="X4" s="3"/>
    </row>
    <row r="5" spans="1:24">
      <c r="A5" s="3">
        <v>153</v>
      </c>
      <c r="B5" s="3" t="s">
        <v>299</v>
      </c>
      <c r="C5" t="s">
        <v>51</v>
      </c>
      <c r="D5" t="s">
        <v>23</v>
      </c>
      <c r="E5" t="s">
        <v>308</v>
      </c>
      <c r="F5" t="s">
        <v>309</v>
      </c>
      <c r="G5">
        <f>VLOOKUP(A5,'N30 - team'!A:M,13,FALSE)</f>
        <v>13</v>
      </c>
      <c r="H5">
        <f>SMALL(G2:G5,1)+SMALL(G2:G5,2)+SMALL(G2:G5,3)</f>
        <v>38</v>
      </c>
      <c r="W5" s="3"/>
      <c r="X5" s="3"/>
    </row>
    <row r="6" spans="1:24">
      <c r="D6"/>
      <c r="E6"/>
      <c r="F6"/>
      <c r="W6" s="3"/>
      <c r="X6" s="3"/>
    </row>
    <row r="7" spans="1:24">
      <c r="A7" s="3">
        <v>6</v>
      </c>
      <c r="B7" s="3" t="s">
        <v>8</v>
      </c>
      <c r="C7" t="s">
        <v>27</v>
      </c>
      <c r="D7" t="s">
        <v>10</v>
      </c>
      <c r="E7" t="s">
        <v>28</v>
      </c>
      <c r="F7" t="s">
        <v>29</v>
      </c>
      <c r="G7">
        <f>VLOOKUP(A7,'P7 - team'!A:M,13,FALSE)</f>
        <v>29</v>
      </c>
    </row>
    <row r="8" spans="1:24">
      <c r="A8" s="3">
        <v>53</v>
      </c>
      <c r="B8" s="3" t="s">
        <v>141</v>
      </c>
      <c r="C8" t="s">
        <v>27</v>
      </c>
      <c r="D8" t="s">
        <v>14</v>
      </c>
      <c r="E8" t="s">
        <v>146</v>
      </c>
      <c r="F8" t="s">
        <v>147</v>
      </c>
      <c r="G8" t="s">
        <v>354</v>
      </c>
      <c r="W8" s="3"/>
      <c r="X8" s="3"/>
    </row>
    <row r="9" spans="1:24">
      <c r="A9" s="3">
        <v>91</v>
      </c>
      <c r="B9" s="3" t="s">
        <v>204</v>
      </c>
      <c r="C9" t="s">
        <v>27</v>
      </c>
      <c r="D9" t="s">
        <v>18</v>
      </c>
      <c r="E9" t="s">
        <v>205</v>
      </c>
      <c r="F9" t="s">
        <v>206</v>
      </c>
      <c r="G9">
        <f>VLOOKUP(A9,'N28 - team'!A:M,13,FALSE)</f>
        <v>13</v>
      </c>
      <c r="W9" s="3"/>
      <c r="X9" s="3"/>
    </row>
    <row r="10" spans="1:24">
      <c r="A10" s="3">
        <v>140</v>
      </c>
      <c r="B10" s="3" t="s">
        <v>269</v>
      </c>
      <c r="C10" t="s">
        <v>27</v>
      </c>
      <c r="D10" t="s">
        <v>23</v>
      </c>
      <c r="E10" t="s">
        <v>284</v>
      </c>
      <c r="F10" t="s">
        <v>285</v>
      </c>
      <c r="G10">
        <f>VLOOKUP(A10,'N30 - team'!A:M,13,FALSE)</f>
        <v>7</v>
      </c>
      <c r="H10">
        <f>SMALL(G7:G10,1)+SMALL(G7:G10,2)+SMALL(G7:G10,3)</f>
        <v>49</v>
      </c>
      <c r="W10" s="3"/>
      <c r="X10" s="3"/>
    </row>
    <row r="11" spans="1:24">
      <c r="D11"/>
      <c r="E11"/>
      <c r="F11"/>
      <c r="W11" s="3"/>
      <c r="X11" s="3"/>
    </row>
    <row r="12" spans="1:24">
      <c r="A12" s="3">
        <v>23</v>
      </c>
      <c r="B12" s="3" t="s">
        <v>77</v>
      </c>
      <c r="C12" t="s">
        <v>78</v>
      </c>
      <c r="D12" t="s">
        <v>10</v>
      </c>
      <c r="E12" t="s">
        <v>79</v>
      </c>
      <c r="F12" t="s">
        <v>80</v>
      </c>
      <c r="G12">
        <f>VLOOKUP(A12,'P7 - team'!A:M,13,FALSE)</f>
        <v>14</v>
      </c>
      <c r="W12" s="3"/>
      <c r="X12" s="3"/>
    </row>
    <row r="13" spans="1:24">
      <c r="A13" s="3">
        <v>87</v>
      </c>
      <c r="B13" s="3" t="s">
        <v>178</v>
      </c>
      <c r="C13" t="s">
        <v>78</v>
      </c>
      <c r="D13" t="s">
        <v>14</v>
      </c>
      <c r="E13" t="s">
        <v>202</v>
      </c>
      <c r="F13" t="s">
        <v>203</v>
      </c>
      <c r="G13">
        <f>VLOOKUP(A13,'P12 - team'!A:M,13,FALSE)</f>
        <v>11</v>
      </c>
      <c r="W13" s="3"/>
      <c r="X13" s="3"/>
    </row>
    <row r="14" spans="1:24">
      <c r="A14" s="3">
        <v>112</v>
      </c>
      <c r="B14" s="3" t="s">
        <v>239</v>
      </c>
      <c r="C14" t="s">
        <v>78</v>
      </c>
      <c r="D14" t="s">
        <v>18</v>
      </c>
      <c r="E14" t="s">
        <v>246</v>
      </c>
      <c r="F14" t="s">
        <v>247</v>
      </c>
      <c r="G14">
        <f>VLOOKUP(A14,'N28 - team'!A:M,13,FALSE)</f>
        <v>3</v>
      </c>
      <c r="W14" s="3"/>
      <c r="X14" s="3"/>
    </row>
    <row r="15" spans="1:24" s="3" customFormat="1">
      <c r="A15" s="3">
        <v>158</v>
      </c>
      <c r="B15" s="3" t="s">
        <v>299</v>
      </c>
      <c r="C15" t="s">
        <v>78</v>
      </c>
      <c r="D15" t="s">
        <v>23</v>
      </c>
      <c r="E15" t="s">
        <v>300</v>
      </c>
      <c r="F15" t="s">
        <v>316</v>
      </c>
      <c r="G15">
        <f>VLOOKUP(A15,'N30 - team'!A:M,13,FALSE)</f>
        <v>8</v>
      </c>
      <c r="H15">
        <f>SMALL(G12:G15,1)+SMALL(G12:G15,2)+SMALL(G12:G15,3)</f>
        <v>22</v>
      </c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4" s="3" customFormat="1">
      <c r="C16"/>
      <c r="D16"/>
      <c r="E16"/>
      <c r="F16"/>
      <c r="G16"/>
      <c r="H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3" customFormat="1">
      <c r="A17" s="3">
        <v>29</v>
      </c>
      <c r="B17" s="3" t="s">
        <v>77</v>
      </c>
      <c r="C17" t="s">
        <v>95</v>
      </c>
      <c r="D17" t="s">
        <v>10</v>
      </c>
      <c r="E17" t="s">
        <v>96</v>
      </c>
      <c r="F17" t="s">
        <v>97</v>
      </c>
      <c r="G17">
        <f>VLOOKUP(A17,'P7 - team'!A:M,13,FALSE)</f>
        <v>1</v>
      </c>
      <c r="H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3" customFormat="1">
      <c r="A18" s="3">
        <v>82</v>
      </c>
      <c r="B18" s="3" t="s">
        <v>178</v>
      </c>
      <c r="C18" t="s">
        <v>95</v>
      </c>
      <c r="D18" t="s">
        <v>14</v>
      </c>
      <c r="E18" t="s">
        <v>194</v>
      </c>
      <c r="F18" t="s">
        <v>195</v>
      </c>
      <c r="G18">
        <f>VLOOKUP(A18,'P12 - team'!A:M,13,FALSE)</f>
        <v>5</v>
      </c>
      <c r="H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3" customFormat="1">
      <c r="A19" s="3">
        <v>106</v>
      </c>
      <c r="B19" s="3" t="s">
        <v>204</v>
      </c>
      <c r="C19" t="s">
        <v>95</v>
      </c>
      <c r="D19" t="s">
        <v>18</v>
      </c>
      <c r="E19" t="s">
        <v>235</v>
      </c>
      <c r="F19" t="s">
        <v>236</v>
      </c>
      <c r="G19">
        <f>VLOOKUP(A19,'N28 - team'!A:M,13,FALSE)</f>
        <v>14</v>
      </c>
      <c r="H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3" customFormat="1">
      <c r="A20" s="3">
        <v>148</v>
      </c>
      <c r="B20" s="3" t="s">
        <v>299</v>
      </c>
      <c r="C20" t="s">
        <v>95</v>
      </c>
      <c r="D20" t="s">
        <v>23</v>
      </c>
      <c r="E20" t="s">
        <v>300</v>
      </c>
      <c r="F20" t="s">
        <v>301</v>
      </c>
      <c r="G20" t="s">
        <v>354</v>
      </c>
      <c r="H20">
        <f>SMALL(G17:G20,1)+SMALL(G17:G20,2)+SMALL(G17:G20,3)</f>
        <v>20</v>
      </c>
      <c r="I20" s="10" t="s">
        <v>367</v>
      </c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3" customFormat="1">
      <c r="C21"/>
      <c r="D21"/>
      <c r="E21"/>
      <c r="F21"/>
      <c r="G21"/>
      <c r="H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3" customFormat="1">
      <c r="A22" s="3">
        <v>36</v>
      </c>
      <c r="B22" s="3" t="s">
        <v>77</v>
      </c>
      <c r="C22" t="s">
        <v>114</v>
      </c>
      <c r="D22" t="s">
        <v>10</v>
      </c>
      <c r="E22" t="s">
        <v>115</v>
      </c>
      <c r="F22" t="s">
        <v>116</v>
      </c>
      <c r="G22">
        <f>VLOOKUP(A22,'P7 - team'!A:M,13,FALSE)</f>
        <v>18</v>
      </c>
      <c r="H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3" customFormat="1">
      <c r="A23" s="3">
        <v>58</v>
      </c>
      <c r="B23" s="3" t="s">
        <v>141</v>
      </c>
      <c r="C23" t="s">
        <v>114</v>
      </c>
      <c r="D23" t="s">
        <v>14</v>
      </c>
      <c r="E23" t="s">
        <v>156</v>
      </c>
      <c r="F23" t="s">
        <v>157</v>
      </c>
      <c r="G23" t="s">
        <v>354</v>
      </c>
      <c r="H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3" customFormat="1">
      <c r="A24" s="3">
        <v>121</v>
      </c>
      <c r="B24" s="3" t="s">
        <v>239</v>
      </c>
      <c r="C24" t="s">
        <v>114</v>
      </c>
      <c r="D24" t="s">
        <v>18</v>
      </c>
      <c r="E24" t="s">
        <v>262</v>
      </c>
      <c r="F24">
        <v>0</v>
      </c>
      <c r="G24">
        <f>VLOOKUP(A24,'N28 - team'!A:M,13,FALSE)</f>
        <v>6</v>
      </c>
      <c r="H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3" customFormat="1">
      <c r="A25" s="3">
        <v>134</v>
      </c>
      <c r="B25" s="3" t="s">
        <v>269</v>
      </c>
      <c r="C25" t="s">
        <v>114</v>
      </c>
      <c r="D25" t="s">
        <v>23</v>
      </c>
      <c r="E25" t="s">
        <v>274</v>
      </c>
      <c r="F25" t="s">
        <v>275</v>
      </c>
      <c r="G25">
        <f>VLOOKUP(A25,'N30 - team'!A:M,13,FALSE)</f>
        <v>19</v>
      </c>
      <c r="H25">
        <f>SMALL(G22:G25,1)+SMALL(G22:G25,2)+SMALL(G22:G25,3)</f>
        <v>43</v>
      </c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>
      <c r="C26"/>
      <c r="D26"/>
      <c r="E26"/>
      <c r="F26"/>
      <c r="G26"/>
      <c r="H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>
      <c r="A27" s="3">
        <v>20</v>
      </c>
      <c r="B27" s="3" t="s">
        <v>8</v>
      </c>
      <c r="C27" t="s">
        <v>68</v>
      </c>
      <c r="D27" t="s">
        <v>10</v>
      </c>
      <c r="E27" t="s">
        <v>69</v>
      </c>
      <c r="F27" t="s">
        <v>70</v>
      </c>
      <c r="G27">
        <f>VLOOKUP(A27,'P7 - team'!A:M,13,FALSE)</f>
        <v>15</v>
      </c>
      <c r="H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3" customFormat="1">
      <c r="A28" s="3">
        <v>56</v>
      </c>
      <c r="B28" s="3" t="s">
        <v>141</v>
      </c>
      <c r="C28" t="s">
        <v>68</v>
      </c>
      <c r="D28" t="s">
        <v>14</v>
      </c>
      <c r="E28" t="s">
        <v>152</v>
      </c>
      <c r="F28" t="s">
        <v>153</v>
      </c>
      <c r="G28">
        <f>VLOOKUP(A28,'P12 - team'!A:M,13,FALSE)</f>
        <v>21</v>
      </c>
      <c r="H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3" customFormat="1">
      <c r="A29" s="3">
        <v>107</v>
      </c>
      <c r="B29" s="3" t="s">
        <v>204</v>
      </c>
      <c r="C29" t="s">
        <v>68</v>
      </c>
      <c r="D29" t="s">
        <v>18</v>
      </c>
      <c r="E29" t="s">
        <v>237</v>
      </c>
      <c r="F29" t="s">
        <v>238</v>
      </c>
      <c r="G29">
        <f>VLOOKUP(A29,'N28 - team'!A:M,13,FALSE)</f>
        <v>12</v>
      </c>
      <c r="H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3" customFormat="1">
      <c r="A30" s="3">
        <v>138</v>
      </c>
      <c r="B30" s="3" t="s">
        <v>269</v>
      </c>
      <c r="C30" t="s">
        <v>68</v>
      </c>
      <c r="D30" t="s">
        <v>23</v>
      </c>
      <c r="E30" t="s">
        <v>280</v>
      </c>
      <c r="F30" t="s">
        <v>281</v>
      </c>
      <c r="G30">
        <f>VLOOKUP(A30,'N30 - team'!A:M,13,FALSE)</f>
        <v>16</v>
      </c>
      <c r="H30">
        <f>SMALL(G27:G30,1)+SMALL(G27:G30,2)+SMALL(G27:G30,3)</f>
        <v>43</v>
      </c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3" customFormat="1">
      <c r="C31"/>
      <c r="D31"/>
      <c r="E31"/>
      <c r="F31"/>
      <c r="G31"/>
      <c r="H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3" customFormat="1">
      <c r="A32" s="3">
        <v>33</v>
      </c>
      <c r="B32" s="3" t="s">
        <v>77</v>
      </c>
      <c r="C32" t="s">
        <v>106</v>
      </c>
      <c r="D32" t="s">
        <v>10</v>
      </c>
      <c r="E32" t="s">
        <v>351</v>
      </c>
      <c r="F32" t="s">
        <v>352</v>
      </c>
      <c r="G32">
        <f>VLOOKUP(A32,'P7 - team'!A:M,13,FALSE)</f>
        <v>2</v>
      </c>
      <c r="H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3" customFormat="1">
      <c r="A33" s="3">
        <v>67</v>
      </c>
      <c r="B33" s="3" t="s">
        <v>141</v>
      </c>
      <c r="C33" t="s">
        <v>106</v>
      </c>
      <c r="D33" t="s">
        <v>14</v>
      </c>
      <c r="E33" t="s">
        <v>172</v>
      </c>
      <c r="F33" t="s">
        <v>173</v>
      </c>
      <c r="G33">
        <f>VLOOKUP(A33,'P12 - team'!A:M,13,FALSE)</f>
        <v>3</v>
      </c>
      <c r="H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3" customFormat="1">
      <c r="A34" s="3">
        <v>108</v>
      </c>
      <c r="B34" s="3" t="s">
        <v>239</v>
      </c>
      <c r="C34" t="s">
        <v>106</v>
      </c>
      <c r="D34" t="s">
        <v>18</v>
      </c>
      <c r="E34" t="s">
        <v>107</v>
      </c>
      <c r="F34"/>
      <c r="G34">
        <f>VLOOKUP(A34,'N28 - team'!A:M,13,FALSE)</f>
        <v>18</v>
      </c>
      <c r="H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3" customFormat="1">
      <c r="A35" s="3">
        <v>150</v>
      </c>
      <c r="B35" s="3" t="s">
        <v>299</v>
      </c>
      <c r="C35" t="s">
        <v>106</v>
      </c>
      <c r="D35" t="s">
        <v>23</v>
      </c>
      <c r="E35" t="s">
        <v>353</v>
      </c>
      <c r="F35" t="s">
        <v>304</v>
      </c>
      <c r="G35">
        <f>VLOOKUP(A35,'N30 - team'!A:M,13,FALSE)</f>
        <v>1</v>
      </c>
      <c r="H35">
        <f>SMALL(G32:G35,1)+SMALL(G32:G35,2)+SMALL(G32:G35,3)</f>
        <v>6</v>
      </c>
      <c r="I35" s="3" t="s">
        <v>356</v>
      </c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3" customFormat="1">
      <c r="C36"/>
      <c r="D36"/>
      <c r="E36"/>
      <c r="F36"/>
      <c r="G36"/>
      <c r="H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17" customFormat="1">
      <c r="A37" s="17">
        <v>30</v>
      </c>
      <c r="B37" s="17" t="s">
        <v>77</v>
      </c>
      <c r="C37" s="18" t="s">
        <v>98</v>
      </c>
      <c r="D37" s="18" t="s">
        <v>10</v>
      </c>
      <c r="E37" s="18" t="s">
        <v>99</v>
      </c>
      <c r="F37" s="18" t="s">
        <v>100</v>
      </c>
      <c r="G37">
        <f>VLOOKUP(A37,'P7 - team'!A:M,13,FALSE)</f>
        <v>7</v>
      </c>
      <c r="H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3" customFormat="1">
      <c r="A38" s="3">
        <v>86</v>
      </c>
      <c r="B38" s="3" t="s">
        <v>178</v>
      </c>
      <c r="C38" t="s">
        <v>98</v>
      </c>
      <c r="D38" t="s">
        <v>14</v>
      </c>
      <c r="E38" t="s">
        <v>200</v>
      </c>
      <c r="F38" t="s">
        <v>201</v>
      </c>
      <c r="G38">
        <f>VLOOKUP(A38,'P12 - team'!A:M,13,FALSE)</f>
        <v>20</v>
      </c>
      <c r="H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3" customFormat="1">
      <c r="A39" s="3">
        <v>100</v>
      </c>
      <c r="B39" s="3" t="s">
        <v>204</v>
      </c>
      <c r="C39" t="s">
        <v>98</v>
      </c>
      <c r="D39" t="s">
        <v>18</v>
      </c>
      <c r="E39" t="s">
        <v>223</v>
      </c>
      <c r="F39" t="s">
        <v>224</v>
      </c>
      <c r="G39">
        <f>VLOOKUP(A39,'N28 - team'!A:M,13,FALSE)</f>
        <v>5</v>
      </c>
      <c r="H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3" customFormat="1">
      <c r="A40" s="3">
        <v>155</v>
      </c>
      <c r="B40" s="3" t="s">
        <v>299</v>
      </c>
      <c r="C40" t="s">
        <v>98</v>
      </c>
      <c r="D40" t="s">
        <v>23</v>
      </c>
      <c r="E40" t="s">
        <v>310</v>
      </c>
      <c r="F40" t="s">
        <v>311</v>
      </c>
      <c r="G40">
        <f>VLOOKUP(A40,'N30 - team'!A:M,13,FALSE)</f>
        <v>29</v>
      </c>
      <c r="H40">
        <f>SMALL(G37:G40,1)+SMALL(G37:G40,2)+SMALL(G37:G40,3)</f>
        <v>32</v>
      </c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3" customFormat="1">
      <c r="C41"/>
      <c r="D41"/>
      <c r="E41"/>
      <c r="F41"/>
      <c r="G41"/>
      <c r="H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3" customFormat="1">
      <c r="A42" s="3">
        <v>28</v>
      </c>
      <c r="B42" s="3" t="s">
        <v>77</v>
      </c>
      <c r="C42" t="s">
        <v>92</v>
      </c>
      <c r="D42" t="s">
        <v>10</v>
      </c>
      <c r="E42" t="s">
        <v>93</v>
      </c>
      <c r="F42" t="s">
        <v>94</v>
      </c>
      <c r="G42">
        <f>VLOOKUP(A42,'P7 - team'!A:M,13,FALSE)</f>
        <v>12</v>
      </c>
      <c r="H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s="3" customFormat="1">
      <c r="A43" s="3">
        <v>75</v>
      </c>
      <c r="B43" s="3" t="s">
        <v>178</v>
      </c>
      <c r="C43" t="s">
        <v>92</v>
      </c>
      <c r="D43" t="s">
        <v>14</v>
      </c>
      <c r="E43" t="s">
        <v>186</v>
      </c>
      <c r="F43" t="s">
        <v>187</v>
      </c>
      <c r="G43">
        <f>VLOOKUP(A43,'P12 - team'!A:M,13,FALSE)</f>
        <v>15</v>
      </c>
      <c r="H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3" customFormat="1">
      <c r="A44" s="3">
        <v>113</v>
      </c>
      <c r="B44" s="3" t="s">
        <v>239</v>
      </c>
      <c r="C44" t="s">
        <v>92</v>
      </c>
      <c r="D44" t="s">
        <v>18</v>
      </c>
      <c r="E44" t="s">
        <v>248</v>
      </c>
      <c r="F44" t="s">
        <v>249</v>
      </c>
      <c r="G44">
        <f>VLOOKUP(A44,'N28 - team'!A:M,13,FALSE)</f>
        <v>2</v>
      </c>
      <c r="H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3" customFormat="1">
      <c r="A45" s="3">
        <v>147</v>
      </c>
      <c r="B45" s="3" t="s">
        <v>269</v>
      </c>
      <c r="C45" t="s">
        <v>92</v>
      </c>
      <c r="D45" t="s">
        <v>23</v>
      </c>
      <c r="E45" t="s">
        <v>297</v>
      </c>
      <c r="F45" t="s">
        <v>298</v>
      </c>
      <c r="G45">
        <f>VLOOKUP(A45,'N30 - team'!A:M,13,FALSE)</f>
        <v>25</v>
      </c>
      <c r="H45">
        <f>SMALL(G42:G45,1)+SMALL(G42:G45,2)+SMALL(G42:G45,3)</f>
        <v>29</v>
      </c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3" customFormat="1">
      <c r="C46"/>
      <c r="D46"/>
      <c r="E46"/>
      <c r="F46"/>
      <c r="G46"/>
      <c r="H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3" customFormat="1">
      <c r="A47" s="3">
        <v>21</v>
      </c>
      <c r="B47" s="3" t="s">
        <v>8</v>
      </c>
      <c r="C47" t="s">
        <v>71</v>
      </c>
      <c r="D47" t="s">
        <v>10</v>
      </c>
      <c r="E47" t="s">
        <v>72</v>
      </c>
      <c r="F47" t="s">
        <v>73</v>
      </c>
      <c r="G47">
        <f>VLOOKUP(A47,'P7 - team'!A:M,13,FALSE)</f>
        <v>26</v>
      </c>
      <c r="H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3" customFormat="1">
      <c r="A48" s="3">
        <v>51</v>
      </c>
      <c r="B48" s="3" t="s">
        <v>141</v>
      </c>
      <c r="C48" t="s">
        <v>71</v>
      </c>
      <c r="D48" t="s">
        <v>14</v>
      </c>
      <c r="E48" t="s">
        <v>142</v>
      </c>
      <c r="F48" t="s">
        <v>143</v>
      </c>
      <c r="G48">
        <f>VLOOKUP(A48,'P12 - team'!A:M,13,FALSE)</f>
        <v>28</v>
      </c>
      <c r="H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4" s="3" customFormat="1">
      <c r="A49" s="3">
        <v>93</v>
      </c>
      <c r="B49" s="3" t="s">
        <v>204</v>
      </c>
      <c r="C49" t="s">
        <v>71</v>
      </c>
      <c r="D49" t="s">
        <v>18</v>
      </c>
      <c r="E49" t="s">
        <v>209</v>
      </c>
      <c r="F49" t="s">
        <v>210</v>
      </c>
      <c r="G49">
        <f>VLOOKUP(A49,'N28 - team'!A:M,13,FALSE)</f>
        <v>24</v>
      </c>
      <c r="H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4" s="3" customFormat="1">
      <c r="A50" s="3">
        <v>151</v>
      </c>
      <c r="B50" s="3" t="s">
        <v>299</v>
      </c>
      <c r="C50" t="s">
        <v>71</v>
      </c>
      <c r="D50" t="s">
        <v>23</v>
      </c>
      <c r="E50" t="s">
        <v>305</v>
      </c>
      <c r="F50" t="s">
        <v>306</v>
      </c>
      <c r="G50">
        <f>VLOOKUP(A50,'N30 - team'!A:M,13,FALSE)</f>
        <v>11</v>
      </c>
      <c r="H50">
        <f>SMALL(G47:G50,1)+SMALL(G47:G50,2)+SMALL(G47:G50,3)</f>
        <v>61</v>
      </c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4" s="3" customFormat="1">
      <c r="C51"/>
      <c r="D51"/>
      <c r="E51"/>
      <c r="F51"/>
      <c r="G51"/>
      <c r="H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4" s="3" customFormat="1">
      <c r="A52" s="3">
        <v>18</v>
      </c>
      <c r="B52" s="3" t="s">
        <v>8</v>
      </c>
      <c r="C52" t="s">
        <v>62</v>
      </c>
      <c r="D52" t="s">
        <v>10</v>
      </c>
      <c r="E52" t="s">
        <v>63</v>
      </c>
      <c r="F52" t="s">
        <v>64</v>
      </c>
      <c r="G52">
        <f>VLOOKUP(A52,'P7 - team'!A:M,13,FALSE)</f>
        <v>22</v>
      </c>
      <c r="H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4" s="3" customFormat="1">
      <c r="A53" s="3">
        <v>77</v>
      </c>
      <c r="B53" s="3" t="s">
        <v>178</v>
      </c>
      <c r="C53" t="s">
        <v>62</v>
      </c>
      <c r="D53" t="s">
        <v>14</v>
      </c>
      <c r="E53" t="s">
        <v>188</v>
      </c>
      <c r="F53" t="s">
        <v>189</v>
      </c>
      <c r="G53">
        <f>VLOOKUP(A53,'P12 - team'!A:M,13,FALSE)</f>
        <v>7</v>
      </c>
      <c r="H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4" s="3" customFormat="1">
      <c r="A54" s="3">
        <v>95</v>
      </c>
      <c r="B54" s="3" t="s">
        <v>204</v>
      </c>
      <c r="C54" t="s">
        <v>62</v>
      </c>
      <c r="D54" t="s">
        <v>18</v>
      </c>
      <c r="E54" t="s">
        <v>213</v>
      </c>
      <c r="F54" t="s">
        <v>214</v>
      </c>
      <c r="G54">
        <f>VLOOKUP(A54,'N28 - team'!A:M,13,FALSE)</f>
        <v>4</v>
      </c>
      <c r="H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4" s="3" customFormat="1">
      <c r="A55" s="3">
        <v>131</v>
      </c>
      <c r="B55" s="3" t="s">
        <v>269</v>
      </c>
      <c r="C55" t="s">
        <v>62</v>
      </c>
      <c r="D55" t="s">
        <v>23</v>
      </c>
      <c r="E55" t="s">
        <v>270</v>
      </c>
      <c r="F55" t="s">
        <v>271</v>
      </c>
      <c r="G55">
        <f>VLOOKUP(A55,'N30 - team'!A:M,13,FALSE)</f>
        <v>3</v>
      </c>
      <c r="H55">
        <f>SMALL(G52:G55,1)+SMALL(G52:G55,2)+SMALL(G52:G55,3)</f>
        <v>14</v>
      </c>
      <c r="I55" s="3" t="s">
        <v>357</v>
      </c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4" s="3" customFormat="1">
      <c r="C56"/>
      <c r="D56"/>
      <c r="E56"/>
      <c r="F56"/>
      <c r="G56"/>
      <c r="H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4" s="3" customFormat="1">
      <c r="A57" s="3">
        <v>7</v>
      </c>
      <c r="B57" s="3" t="s">
        <v>8</v>
      </c>
      <c r="C57" t="s">
        <v>30</v>
      </c>
      <c r="D57" t="s">
        <v>10</v>
      </c>
      <c r="E57" t="s">
        <v>31</v>
      </c>
      <c r="F57" t="s">
        <v>32</v>
      </c>
      <c r="G57">
        <f>VLOOKUP(A57,'P7 - team'!A:M,13,FALSE)</f>
        <v>24</v>
      </c>
      <c r="H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3" customFormat="1">
      <c r="A58" s="3">
        <v>69</v>
      </c>
      <c r="B58" s="3" t="s">
        <v>141</v>
      </c>
      <c r="C58" t="s">
        <v>30</v>
      </c>
      <c r="D58" t="s">
        <v>14</v>
      </c>
      <c r="E58" t="s">
        <v>176</v>
      </c>
      <c r="F58" t="s">
        <v>177</v>
      </c>
      <c r="G58">
        <f>VLOOKUP(A58,'P12 - team'!A:M,13,FALSE)</f>
        <v>12</v>
      </c>
      <c r="H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4" s="3" customFormat="1">
      <c r="A59" s="3">
        <v>123</v>
      </c>
      <c r="B59" s="3" t="s">
        <v>239</v>
      </c>
      <c r="C59" t="s">
        <v>30</v>
      </c>
      <c r="D59" t="s">
        <v>18</v>
      </c>
      <c r="E59" t="s">
        <v>265</v>
      </c>
      <c r="F59" t="s">
        <v>266</v>
      </c>
      <c r="G59">
        <f>VLOOKUP(A59,'N28 - team'!A:M,13,FALSE)</f>
        <v>21</v>
      </c>
      <c r="H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4" s="3" customFormat="1">
      <c r="A60" s="3">
        <v>160</v>
      </c>
      <c r="B60" s="3" t="s">
        <v>299</v>
      </c>
      <c r="C60" t="s">
        <v>30</v>
      </c>
      <c r="D60" t="s">
        <v>23</v>
      </c>
      <c r="E60" t="s">
        <v>121</v>
      </c>
      <c r="F60" t="s">
        <v>319</v>
      </c>
      <c r="G60">
        <f>VLOOKUP(A60,'N30 - team'!A:M,13,FALSE)</f>
        <v>23</v>
      </c>
      <c r="H60">
        <f>SMALL(G57:G60,1)+SMALL(G57:G60,2)+SMALL(G57:G60,3)</f>
        <v>56</v>
      </c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4" s="3" customFormat="1">
      <c r="C61"/>
      <c r="D61"/>
      <c r="E61"/>
      <c r="F61"/>
      <c r="G61"/>
      <c r="H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4" s="3" customFormat="1">
      <c r="A62" s="3">
        <v>8</v>
      </c>
      <c r="B62" s="3" t="s">
        <v>8</v>
      </c>
      <c r="C62" t="s">
        <v>33</v>
      </c>
      <c r="D62" t="s">
        <v>10</v>
      </c>
      <c r="E62" t="s">
        <v>34</v>
      </c>
      <c r="F62" t="s">
        <v>35</v>
      </c>
      <c r="G62">
        <f>VLOOKUP(A62,'P7 - team'!A:M,13,FALSE)</f>
        <v>28</v>
      </c>
      <c r="H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3" customFormat="1">
      <c r="A63" s="3">
        <v>55</v>
      </c>
      <c r="B63" s="3" t="s">
        <v>141</v>
      </c>
      <c r="C63" t="s">
        <v>33</v>
      </c>
      <c r="D63" t="s">
        <v>14</v>
      </c>
      <c r="E63" t="s">
        <v>150</v>
      </c>
      <c r="F63" t="s">
        <v>151</v>
      </c>
      <c r="G63">
        <f>VLOOKUP(A63,'P12 - team'!A:M,13,FALSE)</f>
        <v>22</v>
      </c>
      <c r="H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4" s="3" customFormat="1">
      <c r="A64" s="3">
        <v>94</v>
      </c>
      <c r="B64" s="3" t="s">
        <v>204</v>
      </c>
      <c r="C64" t="s">
        <v>33</v>
      </c>
      <c r="D64" t="s">
        <v>18</v>
      </c>
      <c r="E64" t="s">
        <v>211</v>
      </c>
      <c r="F64" t="s">
        <v>212</v>
      </c>
      <c r="G64">
        <f>VLOOKUP(A64,'N28 - team'!A:M,13,FALSE)</f>
        <v>22</v>
      </c>
      <c r="H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4" s="3" customFormat="1">
      <c r="A65" s="3">
        <v>159</v>
      </c>
      <c r="B65" s="3" t="s">
        <v>299</v>
      </c>
      <c r="C65" t="s">
        <v>33</v>
      </c>
      <c r="D65" t="s">
        <v>23</v>
      </c>
      <c r="E65" t="s">
        <v>317</v>
      </c>
      <c r="F65" t="s">
        <v>318</v>
      </c>
      <c r="G65">
        <f>VLOOKUP(A65,'N30 - team'!A:M,13,FALSE)</f>
        <v>27</v>
      </c>
      <c r="H65">
        <f>SMALL(G62:G65,1)+SMALL(G62:G65,2)+SMALL(G62:G65,3)</f>
        <v>71</v>
      </c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4" s="3" customFormat="1">
      <c r="C66"/>
      <c r="D66"/>
      <c r="E66"/>
      <c r="F66"/>
      <c r="G66"/>
      <c r="H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4" s="3" customFormat="1">
      <c r="A67" s="3">
        <v>45</v>
      </c>
      <c r="B67" s="3" t="s">
        <v>77</v>
      </c>
      <c r="C67" t="s">
        <v>138</v>
      </c>
      <c r="D67" t="s">
        <v>10</v>
      </c>
      <c r="E67" t="s">
        <v>139</v>
      </c>
      <c r="F67" t="s">
        <v>140</v>
      </c>
      <c r="G67">
        <f>VLOOKUP(A67,'P7 - team'!A:M,13,FALSE)</f>
        <v>3</v>
      </c>
      <c r="H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4" s="3" customFormat="1">
      <c r="A68" s="3">
        <v>71</v>
      </c>
      <c r="B68" s="3" t="s">
        <v>178</v>
      </c>
      <c r="C68" t="s">
        <v>138</v>
      </c>
      <c r="D68" t="s">
        <v>14</v>
      </c>
      <c r="E68" t="s">
        <v>181</v>
      </c>
      <c r="F68" t="s">
        <v>182</v>
      </c>
      <c r="G68" t="s">
        <v>354</v>
      </c>
      <c r="H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4" s="3" customFormat="1">
      <c r="A69" s="3">
        <v>111</v>
      </c>
      <c r="B69" s="3" t="s">
        <v>239</v>
      </c>
      <c r="C69" t="s">
        <v>138</v>
      </c>
      <c r="D69" t="s">
        <v>18</v>
      </c>
      <c r="E69" t="s">
        <v>244</v>
      </c>
      <c r="F69" t="s">
        <v>245</v>
      </c>
      <c r="G69">
        <f>VLOOKUP(A69,'N28 - team'!A:M,13,FALSE)</f>
        <v>26</v>
      </c>
      <c r="H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4" s="3" customFormat="1">
      <c r="A70" s="3">
        <v>146</v>
      </c>
      <c r="B70" s="3" t="s">
        <v>269</v>
      </c>
      <c r="C70" t="s">
        <v>138</v>
      </c>
      <c r="D70" t="s">
        <v>23</v>
      </c>
      <c r="E70" t="s">
        <v>295</v>
      </c>
      <c r="F70" t="s">
        <v>296</v>
      </c>
      <c r="G70">
        <f>VLOOKUP(A70,'N30 - team'!A:M,13,FALSE)</f>
        <v>10</v>
      </c>
      <c r="H70">
        <f>SMALL(G67:G70,1)+SMALL(G67:G70,2)+SMALL(G67:G70,3)</f>
        <v>39</v>
      </c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4" s="3" customFormat="1">
      <c r="C71"/>
      <c r="D71"/>
      <c r="E71"/>
      <c r="F71"/>
      <c r="G71"/>
      <c r="H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4" s="3" customFormat="1">
      <c r="A72" s="3">
        <v>42</v>
      </c>
      <c r="B72" s="3" t="s">
        <v>77</v>
      </c>
      <c r="C72" t="s">
        <v>130</v>
      </c>
      <c r="D72" t="s">
        <v>10</v>
      </c>
      <c r="E72" t="s">
        <v>131</v>
      </c>
      <c r="F72" t="s">
        <v>132</v>
      </c>
      <c r="G72">
        <f>VLOOKUP(A72,'P7 - team'!A:M,13,FALSE)</f>
        <v>8</v>
      </c>
      <c r="H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4" s="3" customFormat="1">
      <c r="A73" s="3">
        <v>80</v>
      </c>
      <c r="B73" s="3" t="s">
        <v>178</v>
      </c>
      <c r="C73" t="s">
        <v>130</v>
      </c>
      <c r="D73" t="s">
        <v>14</v>
      </c>
      <c r="E73" t="s">
        <v>60</v>
      </c>
      <c r="F73" t="s">
        <v>61</v>
      </c>
      <c r="G73">
        <f>VLOOKUP(A73,'P12 - team'!A:M,13,FALSE)</f>
        <v>3</v>
      </c>
      <c r="H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4" s="3" customFormat="1">
      <c r="A74" s="3">
        <v>97</v>
      </c>
      <c r="B74" s="3" t="s">
        <v>204</v>
      </c>
      <c r="C74" t="s">
        <v>130</v>
      </c>
      <c r="D74" t="s">
        <v>18</v>
      </c>
      <c r="E74" t="s">
        <v>217</v>
      </c>
      <c r="F74" t="s">
        <v>218</v>
      </c>
      <c r="G74">
        <f>VLOOKUP(A74,'N28 - team'!A:M,13,FALSE)</f>
        <v>27</v>
      </c>
      <c r="H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4" s="3" customFormat="1">
      <c r="A75" s="3">
        <v>152</v>
      </c>
      <c r="B75" s="3" t="s">
        <v>299</v>
      </c>
      <c r="C75" t="s">
        <v>130</v>
      </c>
      <c r="D75" t="s">
        <v>23</v>
      </c>
      <c r="E75" t="s">
        <v>286</v>
      </c>
      <c r="F75" t="s">
        <v>307</v>
      </c>
      <c r="G75">
        <f>VLOOKUP(A75,'N30 - team'!A:M,13,FALSE)</f>
        <v>12</v>
      </c>
      <c r="H75">
        <f>SMALL(G72:G75,1)+SMALL(G72:G75,2)+SMALL(G72:G75,3)</f>
        <v>23</v>
      </c>
      <c r="J75">
        <v>26</v>
      </c>
      <c r="K75"/>
      <c r="L75"/>
      <c r="M75"/>
      <c r="N75"/>
      <c r="O75"/>
      <c r="P75"/>
      <c r="Q75"/>
      <c r="R75"/>
      <c r="S75"/>
      <c r="T75"/>
      <c r="U75"/>
      <c r="V75"/>
    </row>
    <row r="76" spans="1:24" s="3" customFormat="1">
      <c r="C76"/>
      <c r="D76"/>
      <c r="E76"/>
      <c r="F76"/>
      <c r="G76"/>
      <c r="H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4" s="3" customFormat="1">
      <c r="A77" s="3">
        <v>2</v>
      </c>
      <c r="B77" s="3" t="s">
        <v>8</v>
      </c>
      <c r="C77" t="s">
        <v>11</v>
      </c>
      <c r="D77" t="s">
        <v>10</v>
      </c>
      <c r="E77" t="s">
        <v>12</v>
      </c>
      <c r="F77" t="s">
        <v>13</v>
      </c>
      <c r="G77">
        <f>VLOOKUP(A77,'P7 - team'!A:M,13,FALSE)</f>
        <v>27</v>
      </c>
      <c r="H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3" customFormat="1">
      <c r="A78" s="3">
        <v>62</v>
      </c>
      <c r="B78" s="3" t="s">
        <v>141</v>
      </c>
      <c r="C78" t="s">
        <v>11</v>
      </c>
      <c r="D78" t="s">
        <v>14</v>
      </c>
      <c r="E78" t="s">
        <v>162</v>
      </c>
      <c r="F78" t="s">
        <v>163</v>
      </c>
      <c r="G78">
        <f>VLOOKUP(A78,'P12 - team'!A:M,13,FALSE)</f>
        <v>23</v>
      </c>
      <c r="H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4" s="3" customFormat="1">
      <c r="A79" s="3">
        <v>119</v>
      </c>
      <c r="B79" s="3" t="s">
        <v>239</v>
      </c>
      <c r="C79" t="s">
        <v>11</v>
      </c>
      <c r="D79" t="s">
        <v>18</v>
      </c>
      <c r="E79" t="s">
        <v>258</v>
      </c>
      <c r="F79" t="s">
        <v>259</v>
      </c>
      <c r="G79">
        <f>VLOOKUP(A79,'N28 - team'!A:M,13,FALSE)</f>
        <v>7</v>
      </c>
      <c r="H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4" s="3" customFormat="1">
      <c r="A80" s="3">
        <v>141</v>
      </c>
      <c r="B80" s="3" t="s">
        <v>269</v>
      </c>
      <c r="C80" t="s">
        <v>11</v>
      </c>
      <c r="D80" t="s">
        <v>23</v>
      </c>
      <c r="E80" t="s">
        <v>286</v>
      </c>
      <c r="F80" t="s">
        <v>287</v>
      </c>
      <c r="G80">
        <f>VLOOKUP(A80,'N30 - team'!A:M,13,FALSE)</f>
        <v>14</v>
      </c>
      <c r="H80">
        <f>SMALL(G77:G80,1)+SMALL(G77:G80,2)+SMALL(G77:G80,3)</f>
        <v>44</v>
      </c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4" s="3" customFormat="1">
      <c r="C81"/>
      <c r="D81"/>
      <c r="E81"/>
      <c r="F81"/>
      <c r="G81"/>
      <c r="H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4" s="3" customFormat="1">
      <c r="A82" s="3">
        <v>39</v>
      </c>
      <c r="B82" s="3" t="s">
        <v>77</v>
      </c>
      <c r="C82" t="s">
        <v>123</v>
      </c>
      <c r="D82" t="s">
        <v>10</v>
      </c>
      <c r="E82" t="s">
        <v>124</v>
      </c>
      <c r="F82" t="s">
        <v>125</v>
      </c>
      <c r="G82">
        <f>VLOOKUP(A82,'P7 - team'!A:M,13,FALSE)</f>
        <v>16</v>
      </c>
      <c r="H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4" s="3" customFormat="1">
      <c r="A83" s="3">
        <v>81</v>
      </c>
      <c r="B83" s="3" t="s">
        <v>178</v>
      </c>
      <c r="C83" t="s">
        <v>123</v>
      </c>
      <c r="D83" t="s">
        <v>14</v>
      </c>
      <c r="E83" t="s">
        <v>192</v>
      </c>
      <c r="F83" t="s">
        <v>193</v>
      </c>
      <c r="G83">
        <f>VLOOKUP(A83,'P12 - team'!A:M,13,FALSE)</f>
        <v>29</v>
      </c>
      <c r="H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4" s="3" customFormat="1">
      <c r="A84" s="3">
        <v>105</v>
      </c>
      <c r="B84" s="3" t="s">
        <v>204</v>
      </c>
      <c r="C84" t="s">
        <v>123</v>
      </c>
      <c r="D84" t="s">
        <v>18</v>
      </c>
      <c r="E84" t="s">
        <v>233</v>
      </c>
      <c r="F84" t="s">
        <v>234</v>
      </c>
      <c r="G84">
        <f>VLOOKUP(A84,'N28 - team'!A:M,13,FALSE)</f>
        <v>31</v>
      </c>
      <c r="H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4" s="3" customFormat="1">
      <c r="A85" s="3">
        <v>149</v>
      </c>
      <c r="B85" s="3" t="s">
        <v>299</v>
      </c>
      <c r="C85" t="s">
        <v>123</v>
      </c>
      <c r="D85" t="s">
        <v>23</v>
      </c>
      <c r="E85" t="s">
        <v>302</v>
      </c>
      <c r="F85" t="s">
        <v>303</v>
      </c>
      <c r="G85">
        <f>VLOOKUP(A85,'N30 - team'!A:M,13,FALSE)</f>
        <v>23</v>
      </c>
      <c r="H85">
        <f>SMALL(G82:G85,1)+SMALL(G82:G85,2)+SMALL(G82:G85,3)</f>
        <v>68</v>
      </c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4" s="3" customFormat="1">
      <c r="C86"/>
      <c r="D86"/>
      <c r="E86"/>
      <c r="F86"/>
      <c r="G86"/>
      <c r="H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4" s="3" customFormat="1">
      <c r="A87" s="3">
        <v>24</v>
      </c>
      <c r="B87" s="3" t="s">
        <v>77</v>
      </c>
      <c r="C87" t="s">
        <v>81</v>
      </c>
      <c r="D87" t="s">
        <v>10</v>
      </c>
      <c r="E87" t="s">
        <v>82</v>
      </c>
      <c r="F87" t="s">
        <v>83</v>
      </c>
      <c r="G87">
        <f>VLOOKUP(A87,'P7 - team'!A:M,13,FALSE)</f>
        <v>31</v>
      </c>
      <c r="H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4" s="3" customFormat="1">
      <c r="A88" s="3">
        <v>66</v>
      </c>
      <c r="B88" s="3" t="s">
        <v>141</v>
      </c>
      <c r="C88" t="s">
        <v>81</v>
      </c>
      <c r="D88" t="s">
        <v>14</v>
      </c>
      <c r="E88" t="s">
        <v>170</v>
      </c>
      <c r="F88" t="s">
        <v>171</v>
      </c>
      <c r="G88">
        <f>VLOOKUP(A88,'P12 - team'!A:M,13,FALSE)</f>
        <v>25</v>
      </c>
      <c r="H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4" s="3" customFormat="1">
      <c r="A89" s="3">
        <v>117</v>
      </c>
      <c r="B89" s="3" t="s">
        <v>239</v>
      </c>
      <c r="C89" t="s">
        <v>81</v>
      </c>
      <c r="D89" t="s">
        <v>18</v>
      </c>
      <c r="E89" t="s">
        <v>254</v>
      </c>
      <c r="F89" t="s">
        <v>255</v>
      </c>
      <c r="G89">
        <f>VLOOKUP(A89,'N28 - team'!A:M,13,FALSE)</f>
        <v>20</v>
      </c>
      <c r="H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4" s="3" customFormat="1">
      <c r="A90" s="3">
        <v>164</v>
      </c>
      <c r="B90" s="3" t="s">
        <v>299</v>
      </c>
      <c r="C90" t="s">
        <v>81</v>
      </c>
      <c r="D90" t="s">
        <v>23</v>
      </c>
      <c r="E90" t="s">
        <v>326</v>
      </c>
      <c r="F90" t="s">
        <v>327</v>
      </c>
      <c r="G90">
        <f>VLOOKUP(A90,'N30 - team'!A:M,13,FALSE)</f>
        <v>30</v>
      </c>
      <c r="H90">
        <f>SMALL(G87:G90,1)+SMALL(G87:G90,2)+SMALL(G87:G90,3)</f>
        <v>75</v>
      </c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4" s="3" customFormat="1">
      <c r="C91"/>
      <c r="D91"/>
      <c r="E91"/>
      <c r="F91"/>
      <c r="G91"/>
      <c r="H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4" s="3" customFormat="1">
      <c r="A92" s="3">
        <v>11</v>
      </c>
      <c r="B92" s="3" t="s">
        <v>8</v>
      </c>
      <c r="C92" t="s">
        <v>42</v>
      </c>
      <c r="D92" t="s">
        <v>10</v>
      </c>
      <c r="E92" t="s">
        <v>43</v>
      </c>
      <c r="F92" t="s">
        <v>44</v>
      </c>
      <c r="G92">
        <f>VLOOKUP(A92,'P7 - team'!A:M,13,FALSE)</f>
        <v>32</v>
      </c>
      <c r="H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s="3" customFormat="1">
      <c r="A93" s="3">
        <v>57</v>
      </c>
      <c r="B93" s="3" t="s">
        <v>141</v>
      </c>
      <c r="C93" t="s">
        <v>42</v>
      </c>
      <c r="D93" t="s">
        <v>14</v>
      </c>
      <c r="E93" t="s">
        <v>154</v>
      </c>
      <c r="F93" t="s">
        <v>155</v>
      </c>
      <c r="G93">
        <f>VLOOKUP(A93,'P12 - team'!A:M,13,FALSE)</f>
        <v>26</v>
      </c>
      <c r="H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4" s="3" customFormat="1">
      <c r="A94" s="3">
        <v>109</v>
      </c>
      <c r="B94" s="3" t="s">
        <v>239</v>
      </c>
      <c r="C94" t="s">
        <v>42</v>
      </c>
      <c r="D94" t="s">
        <v>18</v>
      </c>
      <c r="E94" t="s">
        <v>240</v>
      </c>
      <c r="F94" t="s">
        <v>241</v>
      </c>
      <c r="G94">
        <f>VLOOKUP(A94,'N28 - team'!A:M,13,FALSE)</f>
        <v>1</v>
      </c>
      <c r="H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4" s="3" customFormat="1">
      <c r="A95" s="3">
        <v>139</v>
      </c>
      <c r="B95" s="3" t="s">
        <v>269</v>
      </c>
      <c r="C95" t="s">
        <v>42</v>
      </c>
      <c r="D95" t="s">
        <v>23</v>
      </c>
      <c r="E95" t="s">
        <v>282</v>
      </c>
      <c r="F95" t="s">
        <v>283</v>
      </c>
      <c r="G95">
        <f>VLOOKUP(A95,'N30 - team'!A:M,13,FALSE)</f>
        <v>9</v>
      </c>
      <c r="H95">
        <f>SMALL(G92:G95,1)+SMALL(G92:G95,2)+SMALL(G92:G95,3)</f>
        <v>36</v>
      </c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4" s="3" customFormat="1">
      <c r="C96"/>
      <c r="D96"/>
      <c r="E96"/>
      <c r="F96"/>
      <c r="G96"/>
      <c r="H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4" s="3" customFormat="1">
      <c r="A97" s="3">
        <v>32</v>
      </c>
      <c r="B97" s="3" t="s">
        <v>77</v>
      </c>
      <c r="C97" t="s">
        <v>103</v>
      </c>
      <c r="D97" t="s">
        <v>10</v>
      </c>
      <c r="E97" t="s">
        <v>215</v>
      </c>
      <c r="F97" t="s">
        <v>216</v>
      </c>
      <c r="G97">
        <f>VLOOKUP(A97,'P7 - team'!A:M,13,FALSE)</f>
        <v>13</v>
      </c>
      <c r="H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4" s="3" customFormat="1">
      <c r="A98" s="3">
        <v>52</v>
      </c>
      <c r="B98" s="3" t="s">
        <v>141</v>
      </c>
      <c r="C98" t="s">
        <v>103</v>
      </c>
      <c r="D98" t="s">
        <v>14</v>
      </c>
      <c r="E98" t="s">
        <v>144</v>
      </c>
      <c r="F98" t="s">
        <v>145</v>
      </c>
      <c r="G98">
        <f>VLOOKUP(A98,'P12 - team'!A:M,13,FALSE)</f>
        <v>14</v>
      </c>
      <c r="H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4" s="3" customFormat="1">
      <c r="A99" s="3">
        <v>96</v>
      </c>
      <c r="B99" s="3" t="s">
        <v>204</v>
      </c>
      <c r="C99" t="s">
        <v>103</v>
      </c>
      <c r="D99" t="s">
        <v>18</v>
      </c>
      <c r="E99" t="s">
        <v>104</v>
      </c>
      <c r="F99" t="s">
        <v>105</v>
      </c>
      <c r="G99">
        <f>VLOOKUP(A99,'N28 - team'!A:M,13,FALSE)</f>
        <v>16</v>
      </c>
      <c r="H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4" s="3" customFormat="1">
      <c r="A100" s="3">
        <v>132</v>
      </c>
      <c r="B100" s="3" t="s">
        <v>269</v>
      </c>
      <c r="C100" t="s">
        <v>103</v>
      </c>
      <c r="D100" t="s">
        <v>23</v>
      </c>
      <c r="E100" t="s">
        <v>272</v>
      </c>
      <c r="F100" t="s">
        <v>273</v>
      </c>
      <c r="G100">
        <f>VLOOKUP(A100,'N30 - team'!A:M,13,FALSE)</f>
        <v>6</v>
      </c>
      <c r="H100">
        <f>SMALL(G97:G100,1)+SMALL(G97:G100,2)+SMALL(G97:G100,3)</f>
        <v>33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4" s="3" customFormat="1">
      <c r="C101"/>
      <c r="D101"/>
      <c r="G101"/>
      <c r="H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4" s="3" customFormat="1">
      <c r="A102" s="3">
        <v>37</v>
      </c>
      <c r="B102" s="3" t="s">
        <v>77</v>
      </c>
      <c r="C102" t="s">
        <v>117</v>
      </c>
      <c r="D102" t="s">
        <v>10</v>
      </c>
      <c r="E102" t="s">
        <v>118</v>
      </c>
      <c r="F102" t="s">
        <v>119</v>
      </c>
      <c r="G102">
        <f>VLOOKUP(A102,'P7 - team'!A:M,13,FALSE)</f>
        <v>20</v>
      </c>
      <c r="H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4" s="3" customFormat="1">
      <c r="A103" s="3">
        <v>61</v>
      </c>
      <c r="B103" s="3" t="s">
        <v>141</v>
      </c>
      <c r="C103" t="s">
        <v>117</v>
      </c>
      <c r="D103" t="s">
        <v>14</v>
      </c>
      <c r="E103" t="s">
        <v>160</v>
      </c>
      <c r="F103" t="s">
        <v>161</v>
      </c>
      <c r="G103">
        <f>VLOOKUP(A103,'P12 - team'!A:M,13,FALSE)</f>
        <v>9</v>
      </c>
      <c r="H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4" s="3" customFormat="1">
      <c r="A104" s="3">
        <v>124</v>
      </c>
      <c r="B104" s="3" t="s">
        <v>239</v>
      </c>
      <c r="C104" t="s">
        <v>117</v>
      </c>
      <c r="D104" t="s">
        <v>18</v>
      </c>
      <c r="E104" t="s">
        <v>267</v>
      </c>
      <c r="F104" t="s">
        <v>268</v>
      </c>
      <c r="G104">
        <f>VLOOKUP(A104,'N28 - team'!A:M,13,FALSE)</f>
        <v>10</v>
      </c>
      <c r="H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4" s="3" customFormat="1">
      <c r="A105" s="3">
        <v>154</v>
      </c>
      <c r="B105" s="3" t="s">
        <v>299</v>
      </c>
      <c r="C105" t="s">
        <v>117</v>
      </c>
      <c r="D105" t="s">
        <v>23</v>
      </c>
      <c r="E105" t="s">
        <v>290</v>
      </c>
      <c r="F105" t="s">
        <v>291</v>
      </c>
      <c r="G105">
        <f>VLOOKUP(A105,'N30 - team'!A:M,13,FALSE)</f>
        <v>4</v>
      </c>
      <c r="H105">
        <f>SMALL(G102:G105,1)+SMALL(G102:G105,2)+SMALL(G102:G105,3)</f>
        <v>23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4" s="3" customFormat="1">
      <c r="C106"/>
      <c r="D106"/>
      <c r="E106"/>
      <c r="F106"/>
      <c r="G106"/>
      <c r="H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4" s="3" customFormat="1">
      <c r="A107" s="3">
        <v>19</v>
      </c>
      <c r="B107" s="3" t="s">
        <v>8</v>
      </c>
      <c r="C107" t="s">
        <v>65</v>
      </c>
      <c r="D107" t="s">
        <v>10</v>
      </c>
      <c r="E107" t="s">
        <v>66</v>
      </c>
      <c r="F107" t="s">
        <v>67</v>
      </c>
      <c r="G107">
        <f>VLOOKUP(A107,'P7 - team'!A:M,13,FALSE)</f>
        <v>23</v>
      </c>
      <c r="H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4" s="3" customFormat="1">
      <c r="A108" s="3">
        <v>83</v>
      </c>
      <c r="B108" s="3" t="s">
        <v>178</v>
      </c>
      <c r="C108" t="s">
        <v>65</v>
      </c>
      <c r="D108" t="s">
        <v>14</v>
      </c>
      <c r="E108" t="s">
        <v>196</v>
      </c>
      <c r="F108" t="s">
        <v>197</v>
      </c>
      <c r="G108">
        <f>VLOOKUP(A108,'P12 - team'!A:M,13,FALSE)</f>
        <v>10</v>
      </c>
      <c r="H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4" s="3" customFormat="1">
      <c r="A109" s="3">
        <v>104</v>
      </c>
      <c r="B109" s="3" t="s">
        <v>204</v>
      </c>
      <c r="C109" t="s">
        <v>65</v>
      </c>
      <c r="D109" t="s">
        <v>18</v>
      </c>
      <c r="E109" t="s">
        <v>231</v>
      </c>
      <c r="F109" t="s">
        <v>232</v>
      </c>
      <c r="G109">
        <f>VLOOKUP(A109,'N28 - team'!A:M,13,FALSE)</f>
        <v>28</v>
      </c>
      <c r="H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4" s="3" customFormat="1">
      <c r="A110" s="3">
        <v>143</v>
      </c>
      <c r="B110" s="3" t="s">
        <v>269</v>
      </c>
      <c r="C110" t="s">
        <v>65</v>
      </c>
      <c r="D110" t="s">
        <v>23</v>
      </c>
      <c r="G110" t="s">
        <v>354</v>
      </c>
      <c r="H110">
        <f>SMALL(G107:G110,1)+SMALL(G107:G110,2)+SMALL(G107:G110,3)</f>
        <v>61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4" s="3" customFormat="1">
      <c r="C111"/>
      <c r="D111"/>
      <c r="E111"/>
      <c r="F111"/>
      <c r="G111"/>
      <c r="H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4" s="3" customFormat="1">
      <c r="A112" s="3">
        <v>10</v>
      </c>
      <c r="B112" s="3" t="s">
        <v>8</v>
      </c>
      <c r="C112" t="s">
        <v>39</v>
      </c>
      <c r="D112" t="s">
        <v>10</v>
      </c>
      <c r="E112" t="s">
        <v>40</v>
      </c>
      <c r="F112" t="s">
        <v>41</v>
      </c>
      <c r="G112">
        <f>VLOOKUP(A112,'P7 - team'!A:M,13,FALSE)</f>
        <v>29</v>
      </c>
      <c r="H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s="3" customFormat="1">
      <c r="A113" s="3">
        <v>73</v>
      </c>
      <c r="B113" s="3" t="s">
        <v>178</v>
      </c>
      <c r="C113" t="s">
        <v>39</v>
      </c>
      <c r="D113" t="s">
        <v>14</v>
      </c>
      <c r="E113" t="s">
        <v>183</v>
      </c>
      <c r="F113" t="s">
        <v>184</v>
      </c>
      <c r="G113">
        <f>VLOOKUP(A113,'P12 - team'!A:M,13,FALSE)</f>
        <v>17</v>
      </c>
      <c r="H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4" s="3" customFormat="1">
      <c r="A114" s="3">
        <v>110</v>
      </c>
      <c r="B114" s="3" t="s">
        <v>239</v>
      </c>
      <c r="C114" t="s">
        <v>39</v>
      </c>
      <c r="D114" t="s">
        <v>18</v>
      </c>
      <c r="E114" t="s">
        <v>242</v>
      </c>
      <c r="F114" t="s">
        <v>243</v>
      </c>
      <c r="G114">
        <f>VLOOKUP(A114,'N28 - team'!A:M,13,FALSE)</f>
        <v>30</v>
      </c>
      <c r="H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4" s="3" customFormat="1">
      <c r="A115" s="3">
        <v>161</v>
      </c>
      <c r="B115" s="3" t="s">
        <v>299</v>
      </c>
      <c r="C115" t="s">
        <v>39</v>
      </c>
      <c r="D115" t="s">
        <v>23</v>
      </c>
      <c r="E115" t="s">
        <v>320</v>
      </c>
      <c r="F115" t="s">
        <v>321</v>
      </c>
      <c r="G115">
        <f>VLOOKUP(A115,'N30 - team'!A:M,13,FALSE)</f>
        <v>26</v>
      </c>
      <c r="H115">
        <f>SMALL(G112:G115,1)+SMALL(G112:G115,2)+SMALL(G112:G115,3)</f>
        <v>72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4" s="3" customFormat="1">
      <c r="C116"/>
      <c r="D116"/>
      <c r="E116"/>
      <c r="F116"/>
      <c r="G116"/>
      <c r="H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4" s="3" customFormat="1">
      <c r="A117" s="3">
        <v>44</v>
      </c>
      <c r="B117" s="3" t="s">
        <v>77</v>
      </c>
      <c r="C117" t="s">
        <v>135</v>
      </c>
      <c r="D117" t="s">
        <v>10</v>
      </c>
      <c r="E117" t="s">
        <v>136</v>
      </c>
      <c r="F117" t="s">
        <v>137</v>
      </c>
      <c r="G117">
        <f>VLOOKUP(A117,'P7 - team'!A:M,13,FALSE)</f>
        <v>19</v>
      </c>
      <c r="H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4" s="3" customFormat="1">
      <c r="A118" s="3">
        <v>59</v>
      </c>
      <c r="B118" s="3" t="s">
        <v>141</v>
      </c>
      <c r="C118" t="s">
        <v>135</v>
      </c>
      <c r="D118" t="s">
        <v>14</v>
      </c>
      <c r="E118" t="s">
        <v>158</v>
      </c>
      <c r="F118" t="s">
        <v>159</v>
      </c>
      <c r="G118">
        <f>VLOOKUP(A118,'P12 - team'!A:M,13,FALSE)</f>
        <v>6</v>
      </c>
      <c r="H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4" s="3" customFormat="1">
      <c r="A119" s="3">
        <v>102</v>
      </c>
      <c r="B119" s="3" t="s">
        <v>204</v>
      </c>
      <c r="C119" t="s">
        <v>135</v>
      </c>
      <c r="D119" t="s">
        <v>18</v>
      </c>
      <c r="E119" t="s">
        <v>227</v>
      </c>
      <c r="F119" t="s">
        <v>228</v>
      </c>
      <c r="G119">
        <f>VLOOKUP(A119,'N28 - team'!A:M,13,FALSE)</f>
        <v>25</v>
      </c>
      <c r="H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4" s="3" customFormat="1">
      <c r="A120" s="3">
        <v>145</v>
      </c>
      <c r="B120" s="3" t="s">
        <v>269</v>
      </c>
      <c r="C120" t="s">
        <v>135</v>
      </c>
      <c r="D120" t="s">
        <v>23</v>
      </c>
      <c r="E120" t="s">
        <v>276</v>
      </c>
      <c r="F120" t="s">
        <v>294</v>
      </c>
      <c r="G120">
        <f>VLOOKUP(A120,'N30 - team'!A:M,13,FALSE)</f>
        <v>4</v>
      </c>
      <c r="H120">
        <f>SMALL(G117:G120,1)+SMALL(G117:G120,2)+SMALL(G117:G120,3)</f>
        <v>29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4" s="3" customFormat="1">
      <c r="C121"/>
      <c r="D121"/>
      <c r="E121"/>
      <c r="F121"/>
      <c r="G121"/>
      <c r="H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4" s="3" customFormat="1">
      <c r="A122" s="3">
        <v>9</v>
      </c>
      <c r="B122" s="3" t="s">
        <v>8</v>
      </c>
      <c r="C122" t="s">
        <v>36</v>
      </c>
      <c r="D122" t="s">
        <v>10</v>
      </c>
      <c r="E122" t="s">
        <v>37</v>
      </c>
      <c r="F122" t="s">
        <v>38</v>
      </c>
      <c r="G122">
        <f>VLOOKUP(A122,'P7 - team'!A:M,13,FALSE)</f>
        <v>8</v>
      </c>
      <c r="H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s="3" customFormat="1">
      <c r="A123" s="3">
        <v>76</v>
      </c>
      <c r="B123" s="3" t="s">
        <v>178</v>
      </c>
      <c r="C123" t="s">
        <v>36</v>
      </c>
      <c r="D123" t="s">
        <v>14</v>
      </c>
      <c r="E123" t="s">
        <v>49</v>
      </c>
      <c r="F123" t="s">
        <v>50</v>
      </c>
      <c r="G123">
        <f>VLOOKUP(A123,'P12 - team'!A:M,13,FALSE)</f>
        <v>13</v>
      </c>
      <c r="H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4" s="3" customFormat="1">
      <c r="A124" s="3">
        <v>122</v>
      </c>
      <c r="B124" s="3" t="s">
        <v>239</v>
      </c>
      <c r="C124" t="s">
        <v>36</v>
      </c>
      <c r="D124" t="s">
        <v>18</v>
      </c>
      <c r="E124" t="s">
        <v>263</v>
      </c>
      <c r="F124" t="s">
        <v>264</v>
      </c>
      <c r="G124">
        <f>VLOOKUP(A124,'N28 - team'!A:M,13,FALSE)</f>
        <v>11</v>
      </c>
      <c r="H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4" s="3" customFormat="1">
      <c r="A125" s="3">
        <v>135</v>
      </c>
      <c r="B125" s="3" t="s">
        <v>269</v>
      </c>
      <c r="C125" t="s">
        <v>36</v>
      </c>
      <c r="D125" t="s">
        <v>23</v>
      </c>
      <c r="E125" t="s">
        <v>276</v>
      </c>
      <c r="F125" t="s">
        <v>277</v>
      </c>
      <c r="G125">
        <f>VLOOKUP(A125,'N30 - team'!A:M,13,FALSE)</f>
        <v>2</v>
      </c>
      <c r="H125">
        <f>SMALL(G122:G125,1)+SMALL(G122:G125,2)+SMALL(G122:G125,3)</f>
        <v>21</v>
      </c>
      <c r="I125" s="3" t="s">
        <v>359</v>
      </c>
      <c r="J125">
        <v>34</v>
      </c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4" s="3" customFormat="1">
      <c r="C126"/>
      <c r="D126"/>
      <c r="E126"/>
      <c r="F126"/>
      <c r="G126"/>
      <c r="H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4" s="3" customFormat="1">
      <c r="A127" s="3">
        <v>35</v>
      </c>
      <c r="B127" s="3" t="s">
        <v>77</v>
      </c>
      <c r="C127" t="s">
        <v>111</v>
      </c>
      <c r="D127" t="s">
        <v>10</v>
      </c>
      <c r="E127" t="s">
        <v>112</v>
      </c>
      <c r="F127" t="s">
        <v>113</v>
      </c>
      <c r="G127">
        <f>VLOOKUP(A127,'P7 - team'!A:M,13,FALSE)</f>
        <v>25</v>
      </c>
      <c r="H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4" s="3" customFormat="1">
      <c r="A128" s="3">
        <v>64</v>
      </c>
      <c r="B128" s="3" t="s">
        <v>141</v>
      </c>
      <c r="C128" t="s">
        <v>111</v>
      </c>
      <c r="D128" t="s">
        <v>14</v>
      </c>
      <c r="E128" t="s">
        <v>166</v>
      </c>
      <c r="F128" t="s">
        <v>167</v>
      </c>
      <c r="G128">
        <f>VLOOKUP(A128,'P12 - team'!A:M,13,FALSE)</f>
        <v>18</v>
      </c>
      <c r="H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4" s="3" customFormat="1">
      <c r="A129" s="3">
        <v>99</v>
      </c>
      <c r="B129" s="3" t="s">
        <v>204</v>
      </c>
      <c r="C129" t="s">
        <v>111</v>
      </c>
      <c r="D129" t="s">
        <v>18</v>
      </c>
      <c r="E129" t="s">
        <v>221</v>
      </c>
      <c r="F129" t="s">
        <v>222</v>
      </c>
      <c r="G129" t="s">
        <v>354</v>
      </c>
      <c r="H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4" s="3" customFormat="1">
      <c r="A130" s="3">
        <v>144</v>
      </c>
      <c r="B130" s="3" t="s">
        <v>269</v>
      </c>
      <c r="C130" t="s">
        <v>111</v>
      </c>
      <c r="D130" t="s">
        <v>23</v>
      </c>
      <c r="E130" t="s">
        <v>292</v>
      </c>
      <c r="F130" t="s">
        <v>293</v>
      </c>
      <c r="G130">
        <f>VLOOKUP(A130,'N30 - team'!A:M,13,FALSE)</f>
        <v>28</v>
      </c>
      <c r="H130">
        <f>SMALL(G127:G130,1)+SMALL(G127:G130,2)+SMALL(G127:G130,3)</f>
        <v>71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4" s="3" customFormat="1">
      <c r="C131"/>
      <c r="D131"/>
      <c r="E131"/>
      <c r="F131"/>
      <c r="G131"/>
      <c r="H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4" s="3" customFormat="1">
      <c r="A132" s="3">
        <v>22</v>
      </c>
      <c r="B132" s="3" t="s">
        <v>8</v>
      </c>
      <c r="C132" t="s">
        <v>74</v>
      </c>
      <c r="D132" t="s">
        <v>10</v>
      </c>
      <c r="E132" t="s">
        <v>75</v>
      </c>
      <c r="F132" t="s">
        <v>76</v>
      </c>
      <c r="G132">
        <f>VLOOKUP(A132,'P7 - team'!A:M,13,FALSE)</f>
        <v>5</v>
      </c>
      <c r="H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4" s="3" customFormat="1">
      <c r="A133" s="3">
        <v>85</v>
      </c>
      <c r="B133" s="3" t="s">
        <v>178</v>
      </c>
      <c r="C133" t="s">
        <v>74</v>
      </c>
      <c r="D133" t="s">
        <v>14</v>
      </c>
      <c r="E133" t="s">
        <v>198</v>
      </c>
      <c r="F133" t="s">
        <v>199</v>
      </c>
      <c r="G133">
        <f>VLOOKUP(A133,'P12 - team'!A:M,13,FALSE)</f>
        <v>2</v>
      </c>
      <c r="H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4" s="3" customFormat="1">
      <c r="A134" s="3">
        <v>120</v>
      </c>
      <c r="B134" s="3" t="s">
        <v>239</v>
      </c>
      <c r="C134" t="s">
        <v>74</v>
      </c>
      <c r="D134" t="s">
        <v>18</v>
      </c>
      <c r="E134" t="s">
        <v>260</v>
      </c>
      <c r="F134" t="s">
        <v>261</v>
      </c>
      <c r="G134">
        <f>VLOOKUP(A134,'N28 - team'!A:M,13,FALSE)</f>
        <v>19</v>
      </c>
      <c r="H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4" s="3" customFormat="1">
      <c r="A135" s="3">
        <v>156</v>
      </c>
      <c r="B135" s="3" t="s">
        <v>299</v>
      </c>
      <c r="C135" t="s">
        <v>74</v>
      </c>
      <c r="D135" t="s">
        <v>23</v>
      </c>
      <c r="E135" t="s">
        <v>312</v>
      </c>
      <c r="F135" t="s">
        <v>313</v>
      </c>
      <c r="G135">
        <f>VLOOKUP(A135,'N30 - team'!A:M,13,FALSE)</f>
        <v>22</v>
      </c>
      <c r="H135">
        <f>SMALL(G132:G135,1)+SMALL(G132:G135,2)+SMALL(G132:G135,3)</f>
        <v>26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4" s="3" customFormat="1">
      <c r="C136"/>
      <c r="D136"/>
      <c r="E136"/>
      <c r="F136"/>
      <c r="G136"/>
      <c r="H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4" s="3" customFormat="1">
      <c r="A137" s="3">
        <v>5</v>
      </c>
      <c r="B137" s="3" t="s">
        <v>8</v>
      </c>
      <c r="C137" t="s">
        <v>24</v>
      </c>
      <c r="D137" t="s">
        <v>10</v>
      </c>
      <c r="E137" t="s">
        <v>25</v>
      </c>
      <c r="F137" t="s">
        <v>26</v>
      </c>
      <c r="G137">
        <f>VLOOKUP(A137,'P7 - team'!A:M,13,FALSE)</f>
        <v>4</v>
      </c>
      <c r="H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s="3" customFormat="1">
      <c r="A138" s="3">
        <v>65</v>
      </c>
      <c r="B138" s="3" t="s">
        <v>141</v>
      </c>
      <c r="C138" t="s">
        <v>24</v>
      </c>
      <c r="D138" t="s">
        <v>14</v>
      </c>
      <c r="E138" t="s">
        <v>168</v>
      </c>
      <c r="F138" t="s">
        <v>169</v>
      </c>
      <c r="G138">
        <f>VLOOKUP(A138,'P12 - team'!A:M,13,FALSE)</f>
        <v>16</v>
      </c>
      <c r="H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4" s="3" customFormat="1">
      <c r="A139" s="3">
        <v>115</v>
      </c>
      <c r="B139" s="3" t="s">
        <v>239</v>
      </c>
      <c r="C139" t="s">
        <v>24</v>
      </c>
      <c r="D139" t="s">
        <v>18</v>
      </c>
      <c r="E139" t="s">
        <v>252</v>
      </c>
      <c r="F139" t="s">
        <v>253</v>
      </c>
      <c r="G139">
        <f>VLOOKUP(A139,'N28 - team'!A:M,13,FALSE)</f>
        <v>23</v>
      </c>
      <c r="H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4" s="3" customFormat="1">
      <c r="A140" s="3">
        <v>162</v>
      </c>
      <c r="B140" s="3" t="s">
        <v>299</v>
      </c>
      <c r="C140" t="s">
        <v>24</v>
      </c>
      <c r="D140" t="s">
        <v>23</v>
      </c>
      <c r="E140" t="s">
        <v>322</v>
      </c>
      <c r="F140" t="s">
        <v>323</v>
      </c>
      <c r="G140">
        <f>VLOOKUP(A140,'N30 - team'!A:M,13,FALSE)</f>
        <v>15</v>
      </c>
      <c r="H140">
        <f>SMALL(G137:G140,1)+SMALL(G137:G140,2)+SMALL(G137:G140,3)</f>
        <v>35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4" s="3" customFormat="1">
      <c r="C141"/>
      <c r="D141"/>
      <c r="E141"/>
      <c r="F141"/>
      <c r="G141"/>
      <c r="H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4" s="3" customFormat="1">
      <c r="A142" s="3">
        <v>3</v>
      </c>
      <c r="B142" s="3" t="s">
        <v>8</v>
      </c>
      <c r="C142" t="s">
        <v>15</v>
      </c>
      <c r="D142" t="s">
        <v>10</v>
      </c>
      <c r="E142" t="s">
        <v>16</v>
      </c>
      <c r="F142" t="s">
        <v>17</v>
      </c>
      <c r="G142">
        <f>VLOOKUP(A142,'P7 - team'!A:M,13,FALSE)</f>
        <v>5</v>
      </c>
      <c r="H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s="3" customFormat="1">
      <c r="A143" s="3">
        <v>68</v>
      </c>
      <c r="B143" s="3" t="s">
        <v>141</v>
      </c>
      <c r="C143" t="s">
        <v>15</v>
      </c>
      <c r="D143" t="s">
        <v>14</v>
      </c>
      <c r="E143" t="s">
        <v>174</v>
      </c>
      <c r="F143" t="s">
        <v>175</v>
      </c>
      <c r="G143">
        <f>VLOOKUP(A143,'P12 - team'!A:M,13,FALSE)</f>
        <v>8</v>
      </c>
      <c r="H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4" s="3" customFormat="1">
      <c r="A144" s="3">
        <v>103</v>
      </c>
      <c r="B144" s="3" t="s">
        <v>204</v>
      </c>
      <c r="C144" t="s">
        <v>15</v>
      </c>
      <c r="D144" t="s">
        <v>18</v>
      </c>
      <c r="E144" t="s">
        <v>229</v>
      </c>
      <c r="F144" t="s">
        <v>230</v>
      </c>
      <c r="G144">
        <f>VLOOKUP(A144,'N28 - team'!A:M,13,FALSE)</f>
        <v>8</v>
      </c>
      <c r="H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4" s="3" customFormat="1">
      <c r="A145" s="3">
        <v>157</v>
      </c>
      <c r="B145" s="3" t="s">
        <v>299</v>
      </c>
      <c r="C145" t="s">
        <v>15</v>
      </c>
      <c r="D145" t="s">
        <v>23</v>
      </c>
      <c r="E145" t="s">
        <v>314</v>
      </c>
      <c r="F145" t="s">
        <v>315</v>
      </c>
      <c r="G145">
        <f>VLOOKUP(A145,'N30 - team'!A:M,13,FALSE)</f>
        <v>18</v>
      </c>
      <c r="H145">
        <f>SMALL(G142:G145,1)+SMALL(G142:G145,2)+SMALL(G142:G145,3)</f>
        <v>21</v>
      </c>
      <c r="I145" s="3" t="s">
        <v>361</v>
      </c>
      <c r="J145">
        <v>39</v>
      </c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4" s="3" customFormat="1">
      <c r="C146"/>
      <c r="D146"/>
      <c r="E146"/>
      <c r="F146"/>
      <c r="G146"/>
      <c r="H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4" s="3" customFormat="1">
      <c r="A147" s="3">
        <v>25</v>
      </c>
      <c r="B147" s="3" t="s">
        <v>77</v>
      </c>
      <c r="C147" t="s">
        <v>84</v>
      </c>
      <c r="D147" t="s">
        <v>10</v>
      </c>
      <c r="E147" t="s">
        <v>85</v>
      </c>
      <c r="F147" t="s">
        <v>86</v>
      </c>
      <c r="G147">
        <f>VLOOKUP(A147,'P7 - team'!A:M,13,FALSE)</f>
        <v>11</v>
      </c>
      <c r="H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4" s="3" customFormat="1">
      <c r="A148" s="3">
        <v>70</v>
      </c>
      <c r="B148" s="3" t="s">
        <v>178</v>
      </c>
      <c r="C148" t="s">
        <v>84</v>
      </c>
      <c r="D148" t="s">
        <v>14</v>
      </c>
      <c r="E148" t="s">
        <v>179</v>
      </c>
      <c r="F148" t="s">
        <v>180</v>
      </c>
      <c r="G148">
        <f>VLOOKUP(A148,'P12 - team'!A:M,13,FALSE)</f>
        <v>1</v>
      </c>
      <c r="H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4" s="3" customFormat="1">
      <c r="A149" s="3">
        <v>118</v>
      </c>
      <c r="B149" s="3" t="s">
        <v>239</v>
      </c>
      <c r="C149" t="s">
        <v>84</v>
      </c>
      <c r="D149" t="s">
        <v>18</v>
      </c>
      <c r="E149" t="s">
        <v>256</v>
      </c>
      <c r="F149" t="s">
        <v>257</v>
      </c>
      <c r="G149">
        <f>VLOOKUP(A149,'N28 - team'!A:M,13,FALSE)</f>
        <v>9</v>
      </c>
      <c r="H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4" s="3" customFormat="1">
      <c r="A150" s="3">
        <v>142</v>
      </c>
      <c r="B150" s="3" t="s">
        <v>269</v>
      </c>
      <c r="C150" t="s">
        <v>84</v>
      </c>
      <c r="D150" t="s">
        <v>23</v>
      </c>
      <c r="E150" t="s">
        <v>288</v>
      </c>
      <c r="F150" t="s">
        <v>289</v>
      </c>
      <c r="G150">
        <f>VLOOKUP(A150,'N30 - team'!A:M,13,FALSE)</f>
        <v>17</v>
      </c>
      <c r="H150">
        <f>SMALL(G147:G150,1)+SMALL(G147:G150,2)+SMALL(G147:G150,3)</f>
        <v>21</v>
      </c>
      <c r="I150" s="3" t="s">
        <v>360</v>
      </c>
      <c r="J150">
        <v>38</v>
      </c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4" s="3" customFormat="1">
      <c r="C151"/>
      <c r="D151"/>
      <c r="E151"/>
      <c r="F151"/>
      <c r="G151"/>
      <c r="H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4" s="3" customFormat="1">
      <c r="A152" s="3">
        <v>27</v>
      </c>
      <c r="B152" s="3" t="s">
        <v>77</v>
      </c>
      <c r="C152" t="s">
        <v>89</v>
      </c>
      <c r="D152" t="s">
        <v>10</v>
      </c>
      <c r="E152" t="s">
        <v>90</v>
      </c>
      <c r="F152" t="s">
        <v>91</v>
      </c>
      <c r="G152">
        <f>VLOOKUP(A152,'P7 - team'!A:M,13,FALSE)</f>
        <v>21</v>
      </c>
      <c r="H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4" s="3" customFormat="1">
      <c r="A153" s="3">
        <v>78</v>
      </c>
      <c r="B153" s="3" t="s">
        <v>178</v>
      </c>
      <c r="C153" t="s">
        <v>89</v>
      </c>
      <c r="D153" t="s">
        <v>14</v>
      </c>
      <c r="E153" t="s">
        <v>190</v>
      </c>
      <c r="F153" t="s">
        <v>191</v>
      </c>
      <c r="G153">
        <f>VLOOKUP(A153,'P12 - team'!A:M,13,FALSE)</f>
        <v>19</v>
      </c>
      <c r="H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4" s="3" customFormat="1">
      <c r="A154" s="3">
        <v>114</v>
      </c>
      <c r="B154" s="3" t="s">
        <v>239</v>
      </c>
      <c r="C154" t="s">
        <v>89</v>
      </c>
      <c r="D154" t="s">
        <v>18</v>
      </c>
      <c r="E154" t="s">
        <v>250</v>
      </c>
      <c r="F154" t="s">
        <v>251</v>
      </c>
      <c r="G154">
        <f>VLOOKUP(A154,'N28 - team'!A:M,13,FALSE)</f>
        <v>29</v>
      </c>
      <c r="H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4" s="3" customFormat="1">
      <c r="A155" s="3">
        <v>137</v>
      </c>
      <c r="B155" s="3" t="s">
        <v>269</v>
      </c>
      <c r="C155" t="s">
        <v>89</v>
      </c>
      <c r="D155" t="s">
        <v>23</v>
      </c>
      <c r="E155" t="s">
        <v>278</v>
      </c>
      <c r="F155" t="s">
        <v>279</v>
      </c>
      <c r="G155">
        <f>VLOOKUP(A155,'N30 - team'!A:M,13,FALSE)</f>
        <v>20</v>
      </c>
      <c r="H155">
        <f>SMALL(G152:G155,1)+SMALL(G152:G155,2)+SMALL(G152:G155,3)</f>
        <v>60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4" s="3" customFormat="1">
      <c r="C156"/>
      <c r="D156"/>
      <c r="E156"/>
      <c r="F156"/>
      <c r="G156"/>
      <c r="H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4" s="3" customFormat="1">
      <c r="A157" s="3">
        <v>1</v>
      </c>
      <c r="B157" s="3" t="s">
        <v>8</v>
      </c>
      <c r="C157" t="s">
        <v>9</v>
      </c>
      <c r="D157" t="s">
        <v>10</v>
      </c>
      <c r="E157" t="s">
        <v>349</v>
      </c>
      <c r="F157" t="s">
        <v>350</v>
      </c>
      <c r="G157">
        <f>VLOOKUP(A157,'P7 - team'!A:M,13,FALSE)</f>
        <v>17</v>
      </c>
      <c r="H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s="3" customFormat="1">
      <c r="A158" s="3">
        <v>54</v>
      </c>
      <c r="B158" s="3" t="s">
        <v>141</v>
      </c>
      <c r="C158" t="s">
        <v>9</v>
      </c>
      <c r="D158" t="s">
        <v>14</v>
      </c>
      <c r="E158" t="s">
        <v>148</v>
      </c>
      <c r="F158" t="s">
        <v>149</v>
      </c>
      <c r="G158">
        <f>VLOOKUP(A158,'P12 - team'!A:M,13,FALSE)</f>
        <v>26</v>
      </c>
      <c r="H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4" s="3" customFormat="1">
      <c r="A159" s="3">
        <v>92</v>
      </c>
      <c r="B159" s="3" t="s">
        <v>204</v>
      </c>
      <c r="C159" t="s">
        <v>9</v>
      </c>
      <c r="D159" t="s">
        <v>18</v>
      </c>
      <c r="E159" t="s">
        <v>207</v>
      </c>
      <c r="F159" t="s">
        <v>208</v>
      </c>
      <c r="G159">
        <f>VLOOKUP(A159,'N28 - team'!A:M,13,FALSE)</f>
        <v>15</v>
      </c>
      <c r="H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4" s="3" customFormat="1">
      <c r="A160" s="3">
        <v>163</v>
      </c>
      <c r="B160" s="3" t="s">
        <v>299</v>
      </c>
      <c r="C160" t="s">
        <v>9</v>
      </c>
      <c r="D160" t="s">
        <v>23</v>
      </c>
      <c r="E160" t="s">
        <v>324</v>
      </c>
      <c r="F160" t="s">
        <v>325</v>
      </c>
      <c r="G160">
        <f>VLOOKUP(A160,'N30 - team'!A:M,13,FALSE)</f>
        <v>21</v>
      </c>
      <c r="H160">
        <f>SMALL(G157:G160,1)+SMALL(G157:G160,2)+SMALL(G157:G160,3)</f>
        <v>53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</row>
  </sheetData>
  <autoFilter ref="A1:F160"/>
  <printOptions gridLines="1"/>
  <pageMargins left="0.25" right="0.25" top="0.75" bottom="0.75" header="0.3" footer="0.3"/>
  <pageSetup paperSize="9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5"/>
  <sheetViews>
    <sheetView zoomScale="120" zoomScaleNormal="120" zoomScalePageLayoutView="120" workbookViewId="0">
      <selection activeCell="N16" sqref="N16"/>
    </sheetView>
  </sheetViews>
  <sheetFormatPr baseColWidth="10" defaultColWidth="8.83203125" defaultRowHeight="14" x14ac:dyDescent="0"/>
  <cols>
    <col min="1" max="1" width="8.83203125" style="3"/>
    <col min="2" max="2" width="0" style="3" hidden="1" customWidth="1"/>
    <col min="3" max="3" width="0" style="4" hidden="1" customWidth="1"/>
    <col min="4" max="4" width="27.33203125" bestFit="1" customWidth="1"/>
    <col min="5" max="5" width="9.33203125" style="3" bestFit="1" customWidth="1"/>
    <col min="6" max="6" width="21.5" style="3" bestFit="1" customWidth="1"/>
    <col min="7" max="7" width="26.5" style="4" bestFit="1" customWidth="1"/>
    <col min="8" max="8" width="11.5" bestFit="1" customWidth="1"/>
    <col min="12" max="12" width="8.83203125" style="20"/>
  </cols>
  <sheetData>
    <row r="1" spans="1:17">
      <c r="A1" s="10" t="s">
        <v>333</v>
      </c>
      <c r="D1" s="11">
        <v>220</v>
      </c>
    </row>
    <row r="2" spans="1:17">
      <c r="A2" s="10" t="s">
        <v>365</v>
      </c>
      <c r="D2" s="23"/>
    </row>
    <row r="3" spans="1:17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3" t="s">
        <v>331</v>
      </c>
      <c r="J3" s="3" t="s">
        <v>330</v>
      </c>
      <c r="K3" s="4" t="s">
        <v>329</v>
      </c>
      <c r="L3" s="20" t="s">
        <v>332</v>
      </c>
      <c r="M3" t="s">
        <v>335</v>
      </c>
    </row>
    <row r="4" spans="1:17" s="3" customFormat="1">
      <c r="A4" s="3">
        <v>29</v>
      </c>
      <c r="B4" s="3" t="s">
        <v>77</v>
      </c>
      <c r="C4" s="5">
        <v>13.06</v>
      </c>
      <c r="D4" t="s">
        <v>95</v>
      </c>
      <c r="E4" t="s">
        <v>10</v>
      </c>
      <c r="F4" t="s">
        <v>96</v>
      </c>
      <c r="G4" t="s">
        <v>97</v>
      </c>
      <c r="H4">
        <v>0</v>
      </c>
      <c r="I4" s="3">
        <f>VLOOKUP(A4,'Scoring entry sheet'!A:B,2,FALSE)</f>
        <v>88.5</v>
      </c>
      <c r="J4" s="3">
        <f>VLOOKUP(A4,'Scoring entry sheet'!A:C,3,FALSE)</f>
        <v>74</v>
      </c>
      <c r="K4" s="4">
        <f t="shared" ref="K4:K35" si="0">I4+J4</f>
        <v>162.5</v>
      </c>
      <c r="L4" s="21">
        <f t="shared" ref="L4:L35" si="1">K4/D$1</f>
        <v>0.73863636363636365</v>
      </c>
      <c r="M4" s="3">
        <v>1</v>
      </c>
    </row>
    <row r="5" spans="1:17" s="3" customFormat="1">
      <c r="A5" s="3">
        <v>33</v>
      </c>
      <c r="B5" s="3" t="s">
        <v>77</v>
      </c>
      <c r="C5" s="5">
        <v>13.300000000000002</v>
      </c>
      <c r="D5" t="s">
        <v>106</v>
      </c>
      <c r="E5" t="s">
        <v>10</v>
      </c>
      <c r="F5" t="s">
        <v>351</v>
      </c>
      <c r="G5" t="s">
        <v>352</v>
      </c>
      <c r="H5">
        <v>0</v>
      </c>
      <c r="I5" s="3">
        <f>VLOOKUP(A5,'Scoring entry sheet'!A:B,2,FALSE)</f>
        <v>85.5</v>
      </c>
      <c r="J5" s="3">
        <f>VLOOKUP(A5,'Scoring entry sheet'!A:C,3,FALSE)</f>
        <v>74</v>
      </c>
      <c r="K5" s="4">
        <f t="shared" si="0"/>
        <v>159.5</v>
      </c>
      <c r="L5" s="21">
        <f t="shared" si="1"/>
        <v>0.72499999999999998</v>
      </c>
      <c r="M5" s="3">
        <v>2</v>
      </c>
    </row>
    <row r="6" spans="1:17" s="3" customFormat="1">
      <c r="A6" s="3">
        <v>45</v>
      </c>
      <c r="B6" s="3" t="s">
        <v>77</v>
      </c>
      <c r="C6" s="5">
        <v>14.520000000000003</v>
      </c>
      <c r="D6" t="s">
        <v>138</v>
      </c>
      <c r="E6" t="s">
        <v>10</v>
      </c>
      <c r="F6" t="s">
        <v>139</v>
      </c>
      <c r="G6" t="s">
        <v>140</v>
      </c>
      <c r="H6">
        <v>0</v>
      </c>
      <c r="I6" s="3">
        <f>VLOOKUP(A6,'Scoring entry sheet'!A:B,2,FALSE)</f>
        <v>85.5</v>
      </c>
      <c r="J6" s="3">
        <f>VLOOKUP(A6,'Scoring entry sheet'!A:C,3,FALSE)</f>
        <v>73</v>
      </c>
      <c r="K6" s="4">
        <f t="shared" si="0"/>
        <v>158.5</v>
      </c>
      <c r="L6" s="21">
        <f t="shared" si="1"/>
        <v>0.72045454545454546</v>
      </c>
      <c r="M6" s="3">
        <v>3</v>
      </c>
    </row>
    <row r="7" spans="1:17" s="3" customFormat="1">
      <c r="A7" s="15">
        <v>5</v>
      </c>
      <c r="B7" s="15" t="s">
        <v>8</v>
      </c>
      <c r="C7" s="30">
        <v>9.5400000000000027</v>
      </c>
      <c r="D7" s="16" t="s">
        <v>24</v>
      </c>
      <c r="E7" s="16" t="s">
        <v>10</v>
      </c>
      <c r="F7" s="16" t="s">
        <v>25</v>
      </c>
      <c r="G7" s="16" t="s">
        <v>26</v>
      </c>
      <c r="H7" s="16">
        <v>0</v>
      </c>
      <c r="I7" s="3">
        <f>VLOOKUP(A7,'Scoring entry sheet'!A:B,2,FALSE)</f>
        <v>84.5</v>
      </c>
      <c r="J7" s="3">
        <f>VLOOKUP(A7,'Scoring entry sheet'!A:C,3,FALSE)</f>
        <v>71</v>
      </c>
      <c r="K7" s="4">
        <f t="shared" si="0"/>
        <v>155.5</v>
      </c>
      <c r="L7" s="21">
        <f t="shared" si="1"/>
        <v>0.70681818181818179</v>
      </c>
      <c r="M7" s="3">
        <v>4</v>
      </c>
      <c r="O7"/>
      <c r="P7"/>
      <c r="Q7"/>
    </row>
    <row r="8" spans="1:17" s="3" customFormat="1">
      <c r="A8" s="3">
        <v>3</v>
      </c>
      <c r="B8" s="3" t="s">
        <v>8</v>
      </c>
      <c r="C8" s="5">
        <v>9.4200000000000017</v>
      </c>
      <c r="D8" t="s">
        <v>15</v>
      </c>
      <c r="E8" t="s">
        <v>10</v>
      </c>
      <c r="F8" t="s">
        <v>16</v>
      </c>
      <c r="G8" t="s">
        <v>17</v>
      </c>
      <c r="H8">
        <v>0</v>
      </c>
      <c r="I8" s="3">
        <f>VLOOKUP(A8,'Scoring entry sheet'!A:B,2,FALSE)</f>
        <v>84.5</v>
      </c>
      <c r="J8" s="3">
        <f>VLOOKUP(A8,'Scoring entry sheet'!A:C,3,FALSE)</f>
        <v>70</v>
      </c>
      <c r="K8" s="4">
        <f t="shared" si="0"/>
        <v>154.5</v>
      </c>
      <c r="L8" s="21">
        <f t="shared" si="1"/>
        <v>0.70227272727272727</v>
      </c>
      <c r="M8" s="3">
        <v>5</v>
      </c>
      <c r="O8"/>
      <c r="P8"/>
      <c r="Q8"/>
    </row>
    <row r="9" spans="1:17" s="3" customFormat="1">
      <c r="A9" s="3">
        <v>22</v>
      </c>
      <c r="B9" s="3" t="s">
        <v>8</v>
      </c>
      <c r="C9" s="5">
        <v>11.460000000000003</v>
      </c>
      <c r="D9" t="s">
        <v>74</v>
      </c>
      <c r="E9" t="s">
        <v>10</v>
      </c>
      <c r="F9" t="s">
        <v>75</v>
      </c>
      <c r="G9" t="s">
        <v>76</v>
      </c>
      <c r="H9">
        <v>0</v>
      </c>
      <c r="I9" s="3">
        <f>VLOOKUP(A9,'Scoring entry sheet'!A:B,2,FALSE)</f>
        <v>84.5</v>
      </c>
      <c r="J9" s="3">
        <f>VLOOKUP(A9,'Scoring entry sheet'!A:C,3,FALSE)</f>
        <v>70</v>
      </c>
      <c r="K9" s="4">
        <f t="shared" si="0"/>
        <v>154.5</v>
      </c>
      <c r="L9" s="21">
        <f t="shared" si="1"/>
        <v>0.70227272727272727</v>
      </c>
      <c r="M9" s="3">
        <v>5</v>
      </c>
      <c r="O9"/>
      <c r="P9"/>
      <c r="Q9"/>
    </row>
    <row r="10" spans="1:17" s="3" customFormat="1">
      <c r="A10" s="3">
        <v>30</v>
      </c>
      <c r="B10" s="3" t="s">
        <v>77</v>
      </c>
      <c r="C10" s="5">
        <v>13.120000000000001</v>
      </c>
      <c r="D10" t="s">
        <v>98</v>
      </c>
      <c r="E10" t="s">
        <v>10</v>
      </c>
      <c r="F10" t="s">
        <v>99</v>
      </c>
      <c r="G10" t="s">
        <v>100</v>
      </c>
      <c r="H10">
        <v>0</v>
      </c>
      <c r="I10" s="3">
        <f>VLOOKUP(A10,'Scoring entry sheet'!A:B,2,FALSE)</f>
        <v>83</v>
      </c>
      <c r="J10" s="3">
        <f>VLOOKUP(A10,'Scoring entry sheet'!A:C,3,FALSE)</f>
        <v>71</v>
      </c>
      <c r="K10" s="4">
        <f t="shared" si="0"/>
        <v>154</v>
      </c>
      <c r="L10" s="21">
        <f t="shared" si="1"/>
        <v>0.7</v>
      </c>
      <c r="M10" s="3">
        <v>7</v>
      </c>
    </row>
    <row r="11" spans="1:17" s="3" customFormat="1">
      <c r="A11" s="3">
        <v>42</v>
      </c>
      <c r="B11" s="3" t="s">
        <v>77</v>
      </c>
      <c r="C11" s="5">
        <v>14.340000000000002</v>
      </c>
      <c r="D11" t="s">
        <v>130</v>
      </c>
      <c r="E11" t="s">
        <v>10</v>
      </c>
      <c r="F11" t="s">
        <v>131</v>
      </c>
      <c r="G11" t="s">
        <v>132</v>
      </c>
      <c r="H11">
        <v>0</v>
      </c>
      <c r="I11" s="3">
        <f>VLOOKUP(A11,'Scoring entry sheet'!A:B,2,FALSE)</f>
        <v>82.5</v>
      </c>
      <c r="J11" s="3">
        <f>VLOOKUP(A11,'Scoring entry sheet'!A:C,3,FALSE)</f>
        <v>70</v>
      </c>
      <c r="K11" s="4">
        <f t="shared" si="0"/>
        <v>152.5</v>
      </c>
      <c r="L11" s="21">
        <f t="shared" si="1"/>
        <v>0.69318181818181823</v>
      </c>
      <c r="M11" s="3">
        <v>8</v>
      </c>
    </row>
    <row r="12" spans="1:17" s="3" customFormat="1">
      <c r="A12" s="3">
        <v>14</v>
      </c>
      <c r="B12" s="3" t="s">
        <v>8</v>
      </c>
      <c r="C12" s="5">
        <v>10.580000000000002</v>
      </c>
      <c r="D12" t="s">
        <v>51</v>
      </c>
      <c r="E12" t="s">
        <v>10</v>
      </c>
      <c r="F12" t="s">
        <v>52</v>
      </c>
      <c r="G12" t="s">
        <v>53</v>
      </c>
      <c r="H12">
        <v>0</v>
      </c>
      <c r="I12" s="3">
        <f>VLOOKUP(A12,'Scoring entry sheet'!A:B,2,FALSE)</f>
        <v>82.5</v>
      </c>
      <c r="J12" s="3">
        <f>VLOOKUP(A12,'Scoring entry sheet'!A:C,3,FALSE)</f>
        <v>70</v>
      </c>
      <c r="K12" s="4">
        <f t="shared" si="0"/>
        <v>152.5</v>
      </c>
      <c r="L12" s="21">
        <f t="shared" si="1"/>
        <v>0.69318181818181823</v>
      </c>
      <c r="M12" s="3">
        <v>8</v>
      </c>
    </row>
    <row r="13" spans="1:17" s="3" customFormat="1">
      <c r="A13" s="3">
        <v>9</v>
      </c>
      <c r="B13" s="3" t="s">
        <v>8</v>
      </c>
      <c r="C13" s="5">
        <v>10.180000000000001</v>
      </c>
      <c r="D13" t="s">
        <v>36</v>
      </c>
      <c r="E13" t="s">
        <v>10</v>
      </c>
      <c r="F13" t="s">
        <v>37</v>
      </c>
      <c r="G13" t="s">
        <v>38</v>
      </c>
      <c r="H13">
        <v>0</v>
      </c>
      <c r="I13" s="3">
        <f>VLOOKUP(A13,'Scoring entry sheet'!A:B,2,FALSE)</f>
        <v>82.5</v>
      </c>
      <c r="J13" s="3">
        <f>VLOOKUP(A13,'Scoring entry sheet'!A:C,3,FALSE)</f>
        <v>70</v>
      </c>
      <c r="K13" s="4">
        <f>I13+J13</f>
        <v>152.5</v>
      </c>
      <c r="L13" s="21">
        <f>K13/D$1</f>
        <v>0.69318181818181823</v>
      </c>
      <c r="M13" s="3">
        <v>8</v>
      </c>
      <c r="O13"/>
      <c r="P13"/>
      <c r="Q13"/>
    </row>
    <row r="14" spans="1:17" s="3" customFormat="1">
      <c r="A14" s="3">
        <v>25</v>
      </c>
      <c r="B14" s="3" t="s">
        <v>77</v>
      </c>
      <c r="C14" s="5">
        <v>12.420000000000002</v>
      </c>
      <c r="D14" t="s">
        <v>84</v>
      </c>
      <c r="E14" t="s">
        <v>10</v>
      </c>
      <c r="F14" t="s">
        <v>85</v>
      </c>
      <c r="G14" t="s">
        <v>86</v>
      </c>
      <c r="H14">
        <v>0</v>
      </c>
      <c r="I14" s="3">
        <f>VLOOKUP(A14,'Scoring entry sheet'!A:B,2,FALSE)</f>
        <v>83.5</v>
      </c>
      <c r="J14" s="3">
        <f>VLOOKUP(A14,'Scoring entry sheet'!A:C,3,FALSE)</f>
        <v>69</v>
      </c>
      <c r="K14" s="4">
        <f t="shared" si="0"/>
        <v>152.5</v>
      </c>
      <c r="L14" s="21">
        <f t="shared" si="1"/>
        <v>0.69318181818181823</v>
      </c>
      <c r="M14" s="3">
        <v>11</v>
      </c>
      <c r="O14"/>
      <c r="P14"/>
      <c r="Q14"/>
    </row>
    <row r="15" spans="1:17" s="3" customFormat="1">
      <c r="A15" s="3">
        <v>28</v>
      </c>
      <c r="B15" s="3" t="s">
        <v>77</v>
      </c>
      <c r="C15" s="5">
        <v>13</v>
      </c>
      <c r="D15" t="s">
        <v>92</v>
      </c>
      <c r="E15" t="s">
        <v>10</v>
      </c>
      <c r="F15" t="s">
        <v>93</v>
      </c>
      <c r="G15" t="s">
        <v>94</v>
      </c>
      <c r="H15">
        <v>0</v>
      </c>
      <c r="I15" s="3">
        <f>VLOOKUP(A15,'Scoring entry sheet'!A:B,2,FALSE)</f>
        <v>82</v>
      </c>
      <c r="J15" s="3">
        <f>VLOOKUP(A15,'Scoring entry sheet'!A:C,3,FALSE)</f>
        <v>70</v>
      </c>
      <c r="K15" s="4">
        <f t="shared" si="0"/>
        <v>152</v>
      </c>
      <c r="L15" s="21">
        <f t="shared" si="1"/>
        <v>0.69090909090909092</v>
      </c>
      <c r="M15" s="3">
        <v>12</v>
      </c>
    </row>
    <row r="16" spans="1:17" s="3" customFormat="1">
      <c r="A16" s="3">
        <v>32</v>
      </c>
      <c r="B16" s="3" t="s">
        <v>77</v>
      </c>
      <c r="C16" s="5">
        <v>13.240000000000002</v>
      </c>
      <c r="D16" t="s">
        <v>103</v>
      </c>
      <c r="E16" t="s">
        <v>10</v>
      </c>
      <c r="F16" t="s">
        <v>215</v>
      </c>
      <c r="G16" t="s">
        <v>216</v>
      </c>
      <c r="H16">
        <v>0</v>
      </c>
      <c r="I16" s="3">
        <f>VLOOKUP(A16,'Scoring entry sheet'!A:B,2,FALSE)</f>
        <v>83</v>
      </c>
      <c r="J16" s="3">
        <f>VLOOKUP(A16,'Scoring entry sheet'!A:C,3,FALSE)</f>
        <v>69</v>
      </c>
      <c r="K16" s="4">
        <f t="shared" si="0"/>
        <v>152</v>
      </c>
      <c r="L16" s="21">
        <f t="shared" si="1"/>
        <v>0.69090909090909092</v>
      </c>
      <c r="M16" s="3">
        <v>13</v>
      </c>
    </row>
    <row r="17" spans="1:17" s="3" customFormat="1">
      <c r="A17" s="3">
        <v>23</v>
      </c>
      <c r="B17" s="3" t="s">
        <v>77</v>
      </c>
      <c r="C17" s="5">
        <v>12.3</v>
      </c>
      <c r="D17" t="s">
        <v>78</v>
      </c>
      <c r="E17" t="s">
        <v>10</v>
      </c>
      <c r="F17" t="s">
        <v>79</v>
      </c>
      <c r="G17" t="s">
        <v>80</v>
      </c>
      <c r="H17">
        <v>0</v>
      </c>
      <c r="I17" s="3">
        <f>VLOOKUP(A17,'Scoring entry sheet'!A:B,2,FALSE)</f>
        <v>81.5</v>
      </c>
      <c r="J17" s="3">
        <f>VLOOKUP(A17,'Scoring entry sheet'!A:C,3,FALSE)</f>
        <v>69</v>
      </c>
      <c r="K17" s="4">
        <f t="shared" si="0"/>
        <v>150.5</v>
      </c>
      <c r="L17" s="21">
        <f t="shared" si="1"/>
        <v>0.68409090909090908</v>
      </c>
      <c r="M17" s="3">
        <v>14</v>
      </c>
    </row>
    <row r="18" spans="1:17" s="3" customFormat="1">
      <c r="A18" s="3">
        <v>20</v>
      </c>
      <c r="B18" s="3" t="s">
        <v>8</v>
      </c>
      <c r="C18" s="5">
        <v>11.340000000000002</v>
      </c>
      <c r="D18" t="s">
        <v>68</v>
      </c>
      <c r="E18" t="s">
        <v>10</v>
      </c>
      <c r="F18" t="s">
        <v>69</v>
      </c>
      <c r="G18" t="s">
        <v>70</v>
      </c>
      <c r="H18">
        <v>0</v>
      </c>
      <c r="I18" s="3">
        <f>VLOOKUP(A18,'Scoring entry sheet'!A:B,2,FALSE)</f>
        <v>82.5</v>
      </c>
      <c r="J18" s="3">
        <f>VLOOKUP(A18,'Scoring entry sheet'!A:C,3,FALSE)</f>
        <v>68</v>
      </c>
      <c r="K18" s="4">
        <f t="shared" si="0"/>
        <v>150.5</v>
      </c>
      <c r="L18" s="21">
        <f t="shared" si="1"/>
        <v>0.68409090909090908</v>
      </c>
      <c r="M18" s="3">
        <v>15</v>
      </c>
      <c r="O18"/>
      <c r="P18"/>
      <c r="Q18"/>
    </row>
    <row r="19" spans="1:17" s="3" customFormat="1">
      <c r="A19" s="3">
        <v>39</v>
      </c>
      <c r="B19" s="3" t="s">
        <v>77</v>
      </c>
      <c r="C19" s="5">
        <v>14.16</v>
      </c>
      <c r="D19" t="s">
        <v>123</v>
      </c>
      <c r="E19" t="s">
        <v>10</v>
      </c>
      <c r="F19" t="s">
        <v>124</v>
      </c>
      <c r="G19" t="s">
        <v>125</v>
      </c>
      <c r="H19">
        <v>0</v>
      </c>
      <c r="I19" s="3">
        <f>VLOOKUP(A19,'Scoring entry sheet'!A:B,2,FALSE)</f>
        <v>82</v>
      </c>
      <c r="J19" s="3">
        <f>VLOOKUP(A19,'Scoring entry sheet'!A:C,3,FALSE)</f>
        <v>68</v>
      </c>
      <c r="K19" s="4">
        <f t="shared" si="0"/>
        <v>150</v>
      </c>
      <c r="L19" s="21">
        <f t="shared" si="1"/>
        <v>0.68181818181818177</v>
      </c>
      <c r="M19" s="3">
        <v>16</v>
      </c>
    </row>
    <row r="20" spans="1:17">
      <c r="A20" s="15">
        <v>1</v>
      </c>
      <c r="B20" s="15" t="s">
        <v>8</v>
      </c>
      <c r="C20" s="30">
        <v>9.3000000000000007</v>
      </c>
      <c r="D20" s="16" t="s">
        <v>9</v>
      </c>
      <c r="E20" s="16" t="s">
        <v>10</v>
      </c>
      <c r="F20" s="16" t="s">
        <v>349</v>
      </c>
      <c r="G20" s="16" t="s">
        <v>350</v>
      </c>
      <c r="H20" s="16">
        <v>0</v>
      </c>
      <c r="I20" s="3">
        <f>VLOOKUP(A20,'Scoring entry sheet'!A:B,2,FALSE)</f>
        <v>80.5</v>
      </c>
      <c r="J20" s="3">
        <f>VLOOKUP(A20,'Scoring entry sheet'!A:C,3,FALSE)</f>
        <v>69</v>
      </c>
      <c r="K20" s="4">
        <f t="shared" si="0"/>
        <v>149.5</v>
      </c>
      <c r="L20" s="21">
        <f t="shared" si="1"/>
        <v>0.67954545454545456</v>
      </c>
      <c r="M20" s="3">
        <v>17</v>
      </c>
      <c r="N20" s="3"/>
    </row>
    <row r="21" spans="1:17">
      <c r="A21" s="15">
        <v>36</v>
      </c>
      <c r="B21" s="15" t="s">
        <v>77</v>
      </c>
      <c r="C21" s="30">
        <v>13.580000000000002</v>
      </c>
      <c r="D21" s="16" t="s">
        <v>114</v>
      </c>
      <c r="E21" s="16" t="s">
        <v>10</v>
      </c>
      <c r="F21" s="16" t="s">
        <v>115</v>
      </c>
      <c r="G21" s="16" t="s">
        <v>116</v>
      </c>
      <c r="H21" s="16">
        <v>0</v>
      </c>
      <c r="I21" s="15">
        <f>VLOOKUP(A21,'Scoring entry sheet'!A:B,2,FALSE)</f>
        <v>81</v>
      </c>
      <c r="J21" s="3">
        <f>VLOOKUP(A21,'Scoring entry sheet'!A:C,3,FALSE)</f>
        <v>67</v>
      </c>
      <c r="K21" s="4">
        <f t="shared" si="0"/>
        <v>148</v>
      </c>
      <c r="L21" s="21">
        <f t="shared" si="1"/>
        <v>0.67272727272727273</v>
      </c>
      <c r="M21" s="3">
        <v>18</v>
      </c>
      <c r="N21" s="3"/>
      <c r="O21" s="3"/>
      <c r="P21" s="3"/>
      <c r="Q21" s="3"/>
    </row>
    <row r="22" spans="1:17">
      <c r="A22" s="3">
        <v>44</v>
      </c>
      <c r="B22" s="3" t="s">
        <v>77</v>
      </c>
      <c r="C22" s="5">
        <v>14.460000000000003</v>
      </c>
      <c r="D22" t="s">
        <v>135</v>
      </c>
      <c r="E22" t="s">
        <v>10</v>
      </c>
      <c r="F22" t="s">
        <v>136</v>
      </c>
      <c r="G22" t="s">
        <v>137</v>
      </c>
      <c r="H22">
        <v>0</v>
      </c>
      <c r="I22" s="3">
        <f>VLOOKUP(A22,'Scoring entry sheet'!A:B,2,FALSE)</f>
        <v>79.5</v>
      </c>
      <c r="J22" s="3">
        <f>VLOOKUP(A22,'Scoring entry sheet'!A:C,3,FALSE)</f>
        <v>67</v>
      </c>
      <c r="K22" s="4">
        <f t="shared" si="0"/>
        <v>146.5</v>
      </c>
      <c r="L22" s="21">
        <f t="shared" si="1"/>
        <v>0.66590909090909089</v>
      </c>
      <c r="M22" s="3">
        <v>19</v>
      </c>
      <c r="N22" s="3"/>
      <c r="O22" s="3"/>
      <c r="P22" s="3"/>
      <c r="Q22" s="3"/>
    </row>
    <row r="23" spans="1:17">
      <c r="A23" s="3">
        <v>37</v>
      </c>
      <c r="B23" s="3" t="s">
        <v>77</v>
      </c>
      <c r="C23" s="5">
        <v>14.04</v>
      </c>
      <c r="D23" t="s">
        <v>117</v>
      </c>
      <c r="E23" t="s">
        <v>10</v>
      </c>
      <c r="F23" t="s">
        <v>118</v>
      </c>
      <c r="G23" t="s">
        <v>119</v>
      </c>
      <c r="H23">
        <v>0</v>
      </c>
      <c r="I23" s="3">
        <f>VLOOKUP(A23,'Scoring entry sheet'!A:B,2,FALSE)</f>
        <v>78.5</v>
      </c>
      <c r="J23" s="3">
        <f>VLOOKUP(A23,'Scoring entry sheet'!A:C,3,FALSE)</f>
        <v>66</v>
      </c>
      <c r="K23" s="4">
        <f t="shared" si="0"/>
        <v>144.5</v>
      </c>
      <c r="L23" s="21">
        <f t="shared" si="1"/>
        <v>0.65681818181818186</v>
      </c>
      <c r="M23" s="3">
        <v>20</v>
      </c>
      <c r="N23" s="3"/>
      <c r="O23" s="3"/>
      <c r="P23" s="3"/>
      <c r="Q23" s="3"/>
    </row>
    <row r="24" spans="1:17">
      <c r="A24" s="3">
        <v>27</v>
      </c>
      <c r="B24" s="3" t="s">
        <v>77</v>
      </c>
      <c r="C24" s="5">
        <v>12.540000000000003</v>
      </c>
      <c r="D24" t="s">
        <v>89</v>
      </c>
      <c r="E24" t="s">
        <v>10</v>
      </c>
      <c r="F24" t="s">
        <v>90</v>
      </c>
      <c r="G24" t="s">
        <v>91</v>
      </c>
      <c r="H24">
        <v>0</v>
      </c>
      <c r="I24" s="3">
        <f>VLOOKUP(A24,'Scoring entry sheet'!A:B,2,FALSE)</f>
        <v>77</v>
      </c>
      <c r="J24" s="3">
        <f>VLOOKUP(A24,'Scoring entry sheet'!A:C,3,FALSE)</f>
        <v>66</v>
      </c>
      <c r="K24" s="4">
        <f t="shared" si="0"/>
        <v>143</v>
      </c>
      <c r="L24" s="21">
        <f t="shared" si="1"/>
        <v>0.65</v>
      </c>
      <c r="M24" s="3">
        <v>21</v>
      </c>
      <c r="N24" s="3"/>
      <c r="O24" s="3"/>
      <c r="P24" s="3"/>
      <c r="Q24" s="3"/>
    </row>
    <row r="25" spans="1:17">
      <c r="A25" s="3">
        <v>18</v>
      </c>
      <c r="B25" s="3" t="s">
        <v>8</v>
      </c>
      <c r="C25" s="5">
        <v>11.22</v>
      </c>
      <c r="D25" t="s">
        <v>62</v>
      </c>
      <c r="E25" t="s">
        <v>10</v>
      </c>
      <c r="F25" t="s">
        <v>63</v>
      </c>
      <c r="G25" t="s">
        <v>64</v>
      </c>
      <c r="H25">
        <v>0</v>
      </c>
      <c r="I25" s="3">
        <f>VLOOKUP(A25,'Scoring entry sheet'!A:B,2,FALSE)</f>
        <v>78</v>
      </c>
      <c r="J25" s="3">
        <f>VLOOKUP(A25,'Scoring entry sheet'!A:C,3,FALSE)</f>
        <v>65</v>
      </c>
      <c r="K25" s="4">
        <f t="shared" si="0"/>
        <v>143</v>
      </c>
      <c r="L25" s="21">
        <f t="shared" si="1"/>
        <v>0.65</v>
      </c>
      <c r="M25" s="3">
        <v>22</v>
      </c>
      <c r="N25" s="3"/>
    </row>
    <row r="26" spans="1:17">
      <c r="A26" s="3">
        <v>19</v>
      </c>
      <c r="B26" s="3" t="s">
        <v>8</v>
      </c>
      <c r="C26" s="5">
        <v>11.280000000000001</v>
      </c>
      <c r="D26" t="s">
        <v>65</v>
      </c>
      <c r="E26" t="s">
        <v>10</v>
      </c>
      <c r="F26" t="s">
        <v>66</v>
      </c>
      <c r="G26" t="s">
        <v>67</v>
      </c>
      <c r="H26">
        <v>0</v>
      </c>
      <c r="I26" s="3">
        <f>VLOOKUP(A26,'Scoring entry sheet'!A:B,2,FALSE)</f>
        <v>79</v>
      </c>
      <c r="J26" s="3">
        <f>VLOOKUP(A26,'Scoring entry sheet'!A:C,3,FALSE)</f>
        <v>64</v>
      </c>
      <c r="K26" s="4">
        <f t="shared" si="0"/>
        <v>143</v>
      </c>
      <c r="L26" s="21">
        <f t="shared" si="1"/>
        <v>0.65</v>
      </c>
      <c r="M26" s="3">
        <v>23</v>
      </c>
      <c r="N26" s="3"/>
    </row>
    <row r="27" spans="1:17">
      <c r="A27" s="3">
        <v>7</v>
      </c>
      <c r="B27" s="3" t="s">
        <v>8</v>
      </c>
      <c r="C27" s="5">
        <v>10.06</v>
      </c>
      <c r="D27" t="s">
        <v>30</v>
      </c>
      <c r="E27" t="s">
        <v>10</v>
      </c>
      <c r="F27" t="s">
        <v>31</v>
      </c>
      <c r="G27" t="s">
        <v>32</v>
      </c>
      <c r="H27">
        <v>0</v>
      </c>
      <c r="I27" s="3">
        <f>VLOOKUP(A27,'Scoring entry sheet'!A:B,2,FALSE)</f>
        <v>77.5</v>
      </c>
      <c r="J27" s="3">
        <f>VLOOKUP(A27,'Scoring entry sheet'!A:C,3,FALSE)</f>
        <v>65</v>
      </c>
      <c r="K27" s="4">
        <f t="shared" si="0"/>
        <v>142.5</v>
      </c>
      <c r="L27" s="21">
        <f t="shared" si="1"/>
        <v>0.64772727272727271</v>
      </c>
      <c r="M27" s="3">
        <v>24</v>
      </c>
      <c r="N27" s="3"/>
      <c r="O27" s="3"/>
      <c r="P27" s="3"/>
      <c r="Q27" s="3"/>
    </row>
    <row r="28" spans="1:17">
      <c r="A28" s="3">
        <v>35</v>
      </c>
      <c r="B28" s="3" t="s">
        <v>77</v>
      </c>
      <c r="C28" s="5">
        <v>13.520000000000001</v>
      </c>
      <c r="D28" t="s">
        <v>111</v>
      </c>
      <c r="E28" t="s">
        <v>10</v>
      </c>
      <c r="F28" t="s">
        <v>112</v>
      </c>
      <c r="G28" t="s">
        <v>113</v>
      </c>
      <c r="H28">
        <v>0</v>
      </c>
      <c r="I28" s="3">
        <f>VLOOKUP(A28,'Scoring entry sheet'!A:B,2,FALSE)</f>
        <v>78.5</v>
      </c>
      <c r="J28" s="3">
        <f>VLOOKUP(A28,'Scoring entry sheet'!A:C,3,FALSE)</f>
        <v>64</v>
      </c>
      <c r="K28" s="4">
        <f t="shared" si="0"/>
        <v>142.5</v>
      </c>
      <c r="L28" s="21">
        <f t="shared" si="1"/>
        <v>0.64772727272727271</v>
      </c>
      <c r="M28" s="3">
        <v>25</v>
      </c>
      <c r="N28" s="3"/>
    </row>
    <row r="29" spans="1:17">
      <c r="A29" s="3">
        <v>21</v>
      </c>
      <c r="B29" s="3" t="s">
        <v>8</v>
      </c>
      <c r="C29" s="5">
        <v>11.400000000000002</v>
      </c>
      <c r="D29" t="s">
        <v>71</v>
      </c>
      <c r="E29" t="s">
        <v>10</v>
      </c>
      <c r="F29" t="s">
        <v>72</v>
      </c>
      <c r="G29" t="s">
        <v>73</v>
      </c>
      <c r="H29">
        <v>0</v>
      </c>
      <c r="I29" s="3">
        <f>VLOOKUP(A29,'Scoring entry sheet'!A:B,2,FALSE)</f>
        <v>75.5</v>
      </c>
      <c r="J29" s="3">
        <f>VLOOKUP(A29,'Scoring entry sheet'!A:C,3,FALSE)</f>
        <v>66</v>
      </c>
      <c r="K29" s="4">
        <f t="shared" si="0"/>
        <v>141.5</v>
      </c>
      <c r="L29" s="21">
        <f t="shared" si="1"/>
        <v>0.64318181818181819</v>
      </c>
      <c r="M29" s="3">
        <v>26</v>
      </c>
      <c r="N29" s="3"/>
    </row>
    <row r="30" spans="1:17">
      <c r="A30" s="3">
        <v>2</v>
      </c>
      <c r="B30" s="3" t="s">
        <v>8</v>
      </c>
      <c r="C30" s="5">
        <v>9.3600000000000012</v>
      </c>
      <c r="D30" t="s">
        <v>11</v>
      </c>
      <c r="E30" t="s">
        <v>10</v>
      </c>
      <c r="F30" t="s">
        <v>12</v>
      </c>
      <c r="G30" t="s">
        <v>13</v>
      </c>
      <c r="H30">
        <v>0</v>
      </c>
      <c r="I30" s="3">
        <f>VLOOKUP(A30,'Scoring entry sheet'!A:B,2,FALSE)</f>
        <v>76</v>
      </c>
      <c r="J30" s="3">
        <f>VLOOKUP(A30,'Scoring entry sheet'!A:C,3,FALSE)</f>
        <v>65</v>
      </c>
      <c r="K30" s="4">
        <f t="shared" si="0"/>
        <v>141</v>
      </c>
      <c r="L30" s="21">
        <f t="shared" si="1"/>
        <v>0.64090909090909087</v>
      </c>
      <c r="M30" s="3">
        <v>27</v>
      </c>
      <c r="N30" s="3"/>
    </row>
    <row r="31" spans="1:17">
      <c r="A31" s="3">
        <v>8</v>
      </c>
      <c r="B31" s="3" t="s">
        <v>8</v>
      </c>
      <c r="C31" s="5">
        <v>10.120000000000001</v>
      </c>
      <c r="D31" t="s">
        <v>33</v>
      </c>
      <c r="E31" t="s">
        <v>10</v>
      </c>
      <c r="F31" t="s">
        <v>34</v>
      </c>
      <c r="G31" t="s">
        <v>35</v>
      </c>
      <c r="H31">
        <v>0</v>
      </c>
      <c r="I31" s="3">
        <f>VLOOKUP(A31,'Scoring entry sheet'!A:B,2,FALSE)</f>
        <v>75.5</v>
      </c>
      <c r="J31" s="3">
        <f>VLOOKUP(A31,'Scoring entry sheet'!A:C,3,FALSE)</f>
        <v>65</v>
      </c>
      <c r="K31" s="4">
        <f t="shared" si="0"/>
        <v>140.5</v>
      </c>
      <c r="L31" s="21">
        <f t="shared" si="1"/>
        <v>0.63863636363636367</v>
      </c>
      <c r="M31" s="3">
        <v>28</v>
      </c>
      <c r="N31" s="3"/>
    </row>
    <row r="32" spans="1:17">
      <c r="A32" s="3">
        <v>6</v>
      </c>
      <c r="B32" s="3" t="s">
        <v>8</v>
      </c>
      <c r="C32" s="5">
        <v>10</v>
      </c>
      <c r="D32" t="s">
        <v>27</v>
      </c>
      <c r="E32" t="s">
        <v>10</v>
      </c>
      <c r="F32" t="s">
        <v>28</v>
      </c>
      <c r="G32" t="s">
        <v>29</v>
      </c>
      <c r="H32">
        <v>0</v>
      </c>
      <c r="I32" s="3">
        <f>VLOOKUP(A32,'Scoring entry sheet'!A:B,2,FALSE)</f>
        <v>75</v>
      </c>
      <c r="J32" s="3">
        <f>VLOOKUP(A32,'Scoring entry sheet'!A:C,3,FALSE)</f>
        <v>65</v>
      </c>
      <c r="K32" s="4">
        <f t="shared" si="0"/>
        <v>140</v>
      </c>
      <c r="L32" s="21">
        <f t="shared" si="1"/>
        <v>0.63636363636363635</v>
      </c>
      <c r="M32" s="3">
        <v>29</v>
      </c>
      <c r="N32" s="3"/>
    </row>
    <row r="33" spans="1:17">
      <c r="A33" s="3">
        <v>10</v>
      </c>
      <c r="B33" s="3" t="s">
        <v>8</v>
      </c>
      <c r="C33" s="5">
        <v>10.240000000000002</v>
      </c>
      <c r="D33" t="s">
        <v>39</v>
      </c>
      <c r="E33" t="s">
        <v>10</v>
      </c>
      <c r="F33" t="s">
        <v>40</v>
      </c>
      <c r="G33" t="s">
        <v>41</v>
      </c>
      <c r="H33">
        <v>0</v>
      </c>
      <c r="I33" s="3">
        <f>VLOOKUP(A33,'Scoring entry sheet'!A:B,2,FALSE)</f>
        <v>75</v>
      </c>
      <c r="J33" s="3">
        <f>VLOOKUP(A33,'Scoring entry sheet'!A:C,3,FALSE)</f>
        <v>65</v>
      </c>
      <c r="K33" s="4">
        <f t="shared" si="0"/>
        <v>140</v>
      </c>
      <c r="L33" s="21">
        <f t="shared" si="1"/>
        <v>0.63636363636363635</v>
      </c>
      <c r="M33" s="3">
        <v>29</v>
      </c>
      <c r="N33" s="3"/>
    </row>
    <row r="34" spans="1:17" s="3" customFormat="1">
      <c r="A34" s="3">
        <v>24</v>
      </c>
      <c r="B34" s="3" t="s">
        <v>77</v>
      </c>
      <c r="C34" s="5">
        <v>12.360000000000001</v>
      </c>
      <c r="D34" t="s">
        <v>81</v>
      </c>
      <c r="E34" t="s">
        <v>10</v>
      </c>
      <c r="F34" t="s">
        <v>82</v>
      </c>
      <c r="G34" t="s">
        <v>83</v>
      </c>
      <c r="H34">
        <v>0</v>
      </c>
      <c r="I34" s="3">
        <f>VLOOKUP(A34,'Scoring entry sheet'!A:B,2,FALSE)</f>
        <v>71.5</v>
      </c>
      <c r="J34" s="3">
        <f>VLOOKUP(A34,'Scoring entry sheet'!A:C,3,FALSE)</f>
        <v>62</v>
      </c>
      <c r="K34" s="4">
        <f t="shared" si="0"/>
        <v>133.5</v>
      </c>
      <c r="L34" s="21">
        <f t="shared" si="1"/>
        <v>0.60681818181818181</v>
      </c>
      <c r="M34" s="3">
        <v>31</v>
      </c>
    </row>
    <row r="35" spans="1:17" s="3" customFormat="1">
      <c r="A35" s="3">
        <v>11</v>
      </c>
      <c r="B35" s="3" t="s">
        <v>8</v>
      </c>
      <c r="C35" s="5">
        <v>10.300000000000002</v>
      </c>
      <c r="D35" t="s">
        <v>42</v>
      </c>
      <c r="E35" t="s">
        <v>10</v>
      </c>
      <c r="F35" t="s">
        <v>43</v>
      </c>
      <c r="G35" t="s">
        <v>44</v>
      </c>
      <c r="H35">
        <v>0</v>
      </c>
      <c r="I35" s="3">
        <f>VLOOKUP(A35,'Scoring entry sheet'!A:B,2,FALSE)</f>
        <v>67.5</v>
      </c>
      <c r="J35" s="3">
        <f>VLOOKUP(A35,'Scoring entry sheet'!A:C,3,FALSE)</f>
        <v>61</v>
      </c>
      <c r="K35" s="4">
        <f t="shared" si="0"/>
        <v>128.5</v>
      </c>
      <c r="L35" s="21">
        <f t="shared" si="1"/>
        <v>0.58409090909090911</v>
      </c>
      <c r="M35" s="3">
        <v>32</v>
      </c>
      <c r="O35"/>
      <c r="P35"/>
      <c r="Q35"/>
    </row>
  </sheetData>
  <autoFilter ref="A3:H35"/>
  <sortState ref="A4:M35">
    <sortCondition ref="M4:M35"/>
  </sortState>
  <printOptions gridLines="1"/>
  <pageMargins left="0.7" right="0.7" top="0.75" bottom="0.75" header="0.3" footer="0.3"/>
  <pageSetup paperSize="9" scale="77" fitToHeight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1"/>
  <sheetViews>
    <sheetView topLeftCell="F1" zoomScale="130" zoomScaleNormal="130" zoomScalePageLayoutView="130" workbookViewId="0">
      <selection activeCell="A7" sqref="A7:XFD7"/>
    </sheetView>
  </sheetViews>
  <sheetFormatPr baseColWidth="10" defaultColWidth="8.83203125" defaultRowHeight="14" x14ac:dyDescent="0"/>
  <cols>
    <col min="1" max="1" width="8.83203125" style="3"/>
    <col min="2" max="2" width="0" style="3" hidden="1" customWidth="1"/>
    <col min="3" max="3" width="0" style="4" hidden="1" customWidth="1"/>
    <col min="4" max="4" width="27.33203125" bestFit="1" customWidth="1"/>
    <col min="5" max="5" width="9.33203125" style="3" bestFit="1" customWidth="1"/>
    <col min="6" max="6" width="21.5" style="3" bestFit="1" customWidth="1"/>
    <col min="7" max="7" width="26.5" style="4" bestFit="1" customWidth="1"/>
    <col min="8" max="8" width="11.5" bestFit="1" customWidth="1"/>
    <col min="9" max="9" width="20" style="3" bestFit="1" customWidth="1"/>
    <col min="10" max="10" width="10.6640625" style="3" bestFit="1" customWidth="1"/>
    <col min="11" max="11" width="12" style="4" bestFit="1" customWidth="1"/>
    <col min="12" max="12" width="11" style="20" bestFit="1" customWidth="1"/>
    <col min="14" max="14" width="0" hidden="1" customWidth="1"/>
  </cols>
  <sheetData>
    <row r="1" spans="1:14">
      <c r="A1" s="10" t="s">
        <v>333</v>
      </c>
      <c r="D1" s="11">
        <v>220</v>
      </c>
    </row>
    <row r="2" spans="1:14">
      <c r="A2" s="3">
        <v>15</v>
      </c>
      <c r="B2" s="3" t="s">
        <v>8</v>
      </c>
      <c r="C2" s="5">
        <v>11.04</v>
      </c>
      <c r="D2" t="s">
        <v>45</v>
      </c>
      <c r="E2" t="s">
        <v>10</v>
      </c>
      <c r="F2" t="s">
        <v>54</v>
      </c>
      <c r="G2" t="s">
        <v>55</v>
      </c>
      <c r="H2" t="s">
        <v>22</v>
      </c>
      <c r="I2" s="3">
        <f>VLOOKUP(A2,'Scoring entry sheet'!A:B,2,FALSE)</f>
        <v>87</v>
      </c>
      <c r="J2" s="3">
        <f>VLOOKUP(A2,'Scoring entry sheet'!A:C,3,FALSE)</f>
        <v>71</v>
      </c>
      <c r="K2" s="4">
        <f t="shared" ref="K2:K21" si="0">I2+J2</f>
        <v>158</v>
      </c>
      <c r="L2" s="21">
        <f t="shared" ref="L2:L21" si="1">K2/D$1</f>
        <v>0.71818181818181814</v>
      </c>
      <c r="M2">
        <v>1</v>
      </c>
      <c r="N2" s="13"/>
    </row>
    <row r="3" spans="1:14">
      <c r="A3" s="26">
        <v>5</v>
      </c>
      <c r="B3" s="26" t="s">
        <v>8</v>
      </c>
      <c r="C3" s="28">
        <v>9.5400000000000027</v>
      </c>
      <c r="D3" s="29" t="s">
        <v>24</v>
      </c>
      <c r="E3" s="29" t="s">
        <v>10</v>
      </c>
      <c r="F3" s="29" t="s">
        <v>25</v>
      </c>
      <c r="G3" s="29" t="s">
        <v>26</v>
      </c>
      <c r="H3" s="29">
        <v>0</v>
      </c>
      <c r="I3" s="3">
        <f>VLOOKUP(A3,'Scoring entry sheet'!A:B,2,FALSE)</f>
        <v>84.5</v>
      </c>
      <c r="J3" s="3">
        <f>VLOOKUP(A3,'Scoring entry sheet'!A:C,3,FALSE)</f>
        <v>71</v>
      </c>
      <c r="K3" s="4">
        <f t="shared" si="0"/>
        <v>155.5</v>
      </c>
      <c r="L3" s="21">
        <f t="shared" si="1"/>
        <v>0.70681818181818179</v>
      </c>
      <c r="M3">
        <v>2</v>
      </c>
      <c r="N3">
        <v>1</v>
      </c>
    </row>
    <row r="4" spans="1:14">
      <c r="A4" s="3">
        <v>3</v>
      </c>
      <c r="B4" s="3" t="s">
        <v>8</v>
      </c>
      <c r="C4" s="5">
        <v>9.4200000000000017</v>
      </c>
      <c r="D4" t="s">
        <v>15</v>
      </c>
      <c r="E4" t="s">
        <v>10</v>
      </c>
      <c r="F4" t="s">
        <v>16</v>
      </c>
      <c r="G4" t="s">
        <v>17</v>
      </c>
      <c r="H4">
        <v>0</v>
      </c>
      <c r="I4" s="3">
        <f>VLOOKUP(A4,'Scoring entry sheet'!A:B,2,FALSE)</f>
        <v>84.5</v>
      </c>
      <c r="J4" s="3">
        <f>VLOOKUP(A4,'Scoring entry sheet'!A:C,3,FALSE)</f>
        <v>70</v>
      </c>
      <c r="K4" s="4">
        <f t="shared" si="0"/>
        <v>154.5</v>
      </c>
      <c r="L4" s="21">
        <f t="shared" si="1"/>
        <v>0.70227272727272727</v>
      </c>
      <c r="M4">
        <v>3</v>
      </c>
      <c r="N4">
        <v>2</v>
      </c>
    </row>
    <row r="5" spans="1:14">
      <c r="A5" s="3">
        <v>22</v>
      </c>
      <c r="B5" s="3" t="s">
        <v>8</v>
      </c>
      <c r="C5" s="5">
        <v>11.460000000000003</v>
      </c>
      <c r="D5" t="s">
        <v>74</v>
      </c>
      <c r="E5" t="s">
        <v>10</v>
      </c>
      <c r="F5" t="s">
        <v>75</v>
      </c>
      <c r="G5" t="s">
        <v>76</v>
      </c>
      <c r="H5">
        <v>0</v>
      </c>
      <c r="I5" s="3">
        <f>VLOOKUP(A5,'Scoring entry sheet'!A:B,2,FALSE)</f>
        <v>84.5</v>
      </c>
      <c r="J5" s="3">
        <f>VLOOKUP(A5,'Scoring entry sheet'!A:C,3,FALSE)</f>
        <v>70</v>
      </c>
      <c r="K5" s="4">
        <f t="shared" si="0"/>
        <v>154.5</v>
      </c>
      <c r="L5" s="21">
        <f t="shared" si="1"/>
        <v>0.70227272727272727</v>
      </c>
      <c r="M5">
        <v>3</v>
      </c>
      <c r="N5">
        <v>2</v>
      </c>
    </row>
    <row r="6" spans="1:14">
      <c r="A6" s="3">
        <v>17</v>
      </c>
      <c r="B6" s="3" t="s">
        <v>8</v>
      </c>
      <c r="C6" s="5">
        <v>11.16</v>
      </c>
      <c r="D6" t="s">
        <v>59</v>
      </c>
      <c r="E6" t="s">
        <v>10</v>
      </c>
      <c r="F6" t="s">
        <v>60</v>
      </c>
      <c r="G6" t="s">
        <v>61</v>
      </c>
      <c r="H6" t="s">
        <v>22</v>
      </c>
      <c r="I6" s="3">
        <f>VLOOKUP(A6,'Scoring entry sheet'!A:B,2,FALSE)</f>
        <v>82.5</v>
      </c>
      <c r="J6" s="3">
        <f>VLOOKUP(A6,'Scoring entry sheet'!A:C,3,FALSE)</f>
        <v>71</v>
      </c>
      <c r="K6" s="4">
        <f t="shared" si="0"/>
        <v>153.5</v>
      </c>
      <c r="L6" s="21">
        <f t="shared" si="1"/>
        <v>0.69772727272727275</v>
      </c>
      <c r="M6">
        <v>5</v>
      </c>
      <c r="N6" s="13"/>
    </row>
    <row r="7" spans="1:14">
      <c r="A7" s="3">
        <v>14</v>
      </c>
      <c r="B7" s="3" t="s">
        <v>8</v>
      </c>
      <c r="C7" s="5">
        <v>10.580000000000002</v>
      </c>
      <c r="D7" t="s">
        <v>51</v>
      </c>
      <c r="E7" t="s">
        <v>10</v>
      </c>
      <c r="F7" t="s">
        <v>52</v>
      </c>
      <c r="G7" t="s">
        <v>53</v>
      </c>
      <c r="H7">
        <v>0</v>
      </c>
      <c r="I7" s="3">
        <f>VLOOKUP(A7,'Scoring entry sheet'!A:B,2,FALSE)</f>
        <v>82.5</v>
      </c>
      <c r="J7" s="3">
        <f>VLOOKUP(A7,'Scoring entry sheet'!A:C,3,FALSE)</f>
        <v>70</v>
      </c>
      <c r="K7" s="4">
        <f t="shared" si="0"/>
        <v>152.5</v>
      </c>
      <c r="L7" s="21">
        <f t="shared" si="1"/>
        <v>0.69318181818181823</v>
      </c>
      <c r="M7">
        <v>6</v>
      </c>
      <c r="N7">
        <v>4</v>
      </c>
    </row>
    <row r="8" spans="1:14">
      <c r="A8" s="3">
        <v>9</v>
      </c>
      <c r="B8" s="3" t="s">
        <v>8</v>
      </c>
      <c r="C8" s="5">
        <v>10.180000000000001</v>
      </c>
      <c r="D8" t="s">
        <v>36</v>
      </c>
      <c r="E8" t="s">
        <v>10</v>
      </c>
      <c r="F8" t="s">
        <v>37</v>
      </c>
      <c r="G8" t="s">
        <v>38</v>
      </c>
      <c r="H8">
        <v>0</v>
      </c>
      <c r="I8" s="3">
        <f>VLOOKUP(A8,'Scoring entry sheet'!A:B,2,FALSE)</f>
        <v>82.5</v>
      </c>
      <c r="J8" s="3">
        <f>VLOOKUP(A8,'Scoring entry sheet'!A:C,3,FALSE)</f>
        <v>70</v>
      </c>
      <c r="K8" s="4">
        <f t="shared" si="0"/>
        <v>152.5</v>
      </c>
      <c r="L8" s="21">
        <f t="shared" si="1"/>
        <v>0.69318181818181823</v>
      </c>
      <c r="M8">
        <v>7</v>
      </c>
      <c r="N8">
        <v>5</v>
      </c>
    </row>
    <row r="9" spans="1:14">
      <c r="A9" s="3">
        <v>20</v>
      </c>
      <c r="B9" s="3" t="s">
        <v>8</v>
      </c>
      <c r="C9" s="5">
        <v>11.340000000000002</v>
      </c>
      <c r="D9" t="s">
        <v>68</v>
      </c>
      <c r="E9" t="s">
        <v>10</v>
      </c>
      <c r="F9" t="s">
        <v>69</v>
      </c>
      <c r="G9" t="s">
        <v>70</v>
      </c>
      <c r="H9">
        <v>0</v>
      </c>
      <c r="I9" s="3">
        <f>VLOOKUP(A9,'Scoring entry sheet'!A:B,2,FALSE)</f>
        <v>82.5</v>
      </c>
      <c r="J9" s="3">
        <f>VLOOKUP(A9,'Scoring entry sheet'!A:C,3,FALSE)</f>
        <v>68</v>
      </c>
      <c r="K9" s="4">
        <f t="shared" si="0"/>
        <v>150.5</v>
      </c>
      <c r="L9" s="21">
        <f t="shared" si="1"/>
        <v>0.68409090909090908</v>
      </c>
      <c r="M9">
        <v>8</v>
      </c>
      <c r="N9">
        <v>6</v>
      </c>
    </row>
    <row r="10" spans="1:14">
      <c r="A10" s="3">
        <v>1</v>
      </c>
      <c r="B10" s="3" t="s">
        <v>8</v>
      </c>
      <c r="C10" s="5">
        <v>9.3000000000000007</v>
      </c>
      <c r="D10" t="s">
        <v>9</v>
      </c>
      <c r="E10" t="s">
        <v>10</v>
      </c>
      <c r="F10" t="s">
        <v>349</v>
      </c>
      <c r="G10" t="s">
        <v>350</v>
      </c>
      <c r="H10">
        <v>0</v>
      </c>
      <c r="I10" s="3">
        <f>VLOOKUP(A10,'Scoring entry sheet'!A:B,2,FALSE)</f>
        <v>80.5</v>
      </c>
      <c r="J10" s="3">
        <f>VLOOKUP(A10,'Scoring entry sheet'!A:C,3,FALSE)</f>
        <v>69</v>
      </c>
      <c r="K10" s="4">
        <f t="shared" si="0"/>
        <v>149.5</v>
      </c>
      <c r="L10" s="21">
        <f t="shared" si="1"/>
        <v>0.67954545454545456</v>
      </c>
      <c r="M10">
        <v>9</v>
      </c>
      <c r="N10">
        <v>7</v>
      </c>
    </row>
    <row r="11" spans="1:14">
      <c r="A11" s="3">
        <v>13</v>
      </c>
      <c r="B11" s="3" t="s">
        <v>8</v>
      </c>
      <c r="C11" s="5">
        <v>10.520000000000001</v>
      </c>
      <c r="D11" t="s">
        <v>48</v>
      </c>
      <c r="E11" t="s">
        <v>10</v>
      </c>
      <c r="F11" t="s">
        <v>49</v>
      </c>
      <c r="G11" t="s">
        <v>50</v>
      </c>
      <c r="H11" t="s">
        <v>22</v>
      </c>
      <c r="I11" s="3">
        <f>VLOOKUP(A11,'Scoring entry sheet'!A:B,2,FALSE)</f>
        <v>80</v>
      </c>
      <c r="J11" s="3">
        <f>VLOOKUP(A11,'Scoring entry sheet'!A:C,3,FALSE)</f>
        <v>67</v>
      </c>
      <c r="K11" s="4">
        <f t="shared" si="0"/>
        <v>147</v>
      </c>
      <c r="L11" s="21">
        <f t="shared" si="1"/>
        <v>0.66818181818181821</v>
      </c>
      <c r="M11">
        <v>10</v>
      </c>
      <c r="N11" s="13"/>
    </row>
    <row r="12" spans="1:14">
      <c r="A12" s="3">
        <v>18</v>
      </c>
      <c r="B12" s="3" t="s">
        <v>8</v>
      </c>
      <c r="C12" s="5">
        <v>11.22</v>
      </c>
      <c r="D12" t="s">
        <v>62</v>
      </c>
      <c r="E12" t="s">
        <v>10</v>
      </c>
      <c r="F12" t="s">
        <v>63</v>
      </c>
      <c r="G12" t="s">
        <v>64</v>
      </c>
      <c r="H12">
        <v>0</v>
      </c>
      <c r="I12" s="3">
        <f>VLOOKUP(A12,'Scoring entry sheet'!A:B,2,FALSE)</f>
        <v>78</v>
      </c>
      <c r="J12" s="3">
        <f>VLOOKUP(A12,'Scoring entry sheet'!A:C,3,FALSE)</f>
        <v>65</v>
      </c>
      <c r="K12" s="4">
        <f t="shared" si="0"/>
        <v>143</v>
      </c>
      <c r="L12" s="21">
        <f t="shared" si="1"/>
        <v>0.65</v>
      </c>
      <c r="M12">
        <v>11</v>
      </c>
      <c r="N12">
        <v>8</v>
      </c>
    </row>
    <row r="13" spans="1:14">
      <c r="A13" s="3">
        <v>19</v>
      </c>
      <c r="B13" s="3" t="s">
        <v>8</v>
      </c>
      <c r="C13" s="5">
        <v>11.280000000000001</v>
      </c>
      <c r="D13" t="s">
        <v>65</v>
      </c>
      <c r="E13" t="s">
        <v>10</v>
      </c>
      <c r="F13" t="s">
        <v>66</v>
      </c>
      <c r="G13" t="s">
        <v>67</v>
      </c>
      <c r="H13">
        <v>0</v>
      </c>
      <c r="I13" s="3">
        <f>VLOOKUP(A13,'Scoring entry sheet'!A:B,2,FALSE)</f>
        <v>79</v>
      </c>
      <c r="J13" s="3">
        <f>VLOOKUP(A13,'Scoring entry sheet'!A:C,3,FALSE)</f>
        <v>64</v>
      </c>
      <c r="K13" s="4">
        <f t="shared" si="0"/>
        <v>143</v>
      </c>
      <c r="L13" s="21">
        <f t="shared" si="1"/>
        <v>0.65</v>
      </c>
      <c r="M13">
        <v>12</v>
      </c>
      <c r="N13">
        <v>9</v>
      </c>
    </row>
    <row r="14" spans="1:14">
      <c r="A14" s="3">
        <v>7</v>
      </c>
      <c r="B14" s="3" t="s">
        <v>8</v>
      </c>
      <c r="C14" s="5">
        <v>10.06</v>
      </c>
      <c r="D14" t="s">
        <v>30</v>
      </c>
      <c r="E14" t="s">
        <v>10</v>
      </c>
      <c r="F14" t="s">
        <v>31</v>
      </c>
      <c r="G14" t="s">
        <v>32</v>
      </c>
      <c r="H14">
        <v>0</v>
      </c>
      <c r="I14" s="3">
        <f>VLOOKUP(A14,'Scoring entry sheet'!A:B,2,FALSE)</f>
        <v>77.5</v>
      </c>
      <c r="J14" s="3">
        <f>VLOOKUP(A14,'Scoring entry sheet'!A:C,3,FALSE)</f>
        <v>65</v>
      </c>
      <c r="K14" s="4">
        <f t="shared" si="0"/>
        <v>142.5</v>
      </c>
      <c r="L14" s="21">
        <f t="shared" si="1"/>
        <v>0.64772727272727271</v>
      </c>
      <c r="M14">
        <v>13</v>
      </c>
      <c r="N14">
        <v>10</v>
      </c>
    </row>
    <row r="15" spans="1:14">
      <c r="A15" s="3">
        <v>21</v>
      </c>
      <c r="B15" s="3" t="s">
        <v>8</v>
      </c>
      <c r="C15" s="5">
        <v>11.400000000000002</v>
      </c>
      <c r="D15" t="s">
        <v>71</v>
      </c>
      <c r="E15" t="s">
        <v>10</v>
      </c>
      <c r="F15" t="s">
        <v>72</v>
      </c>
      <c r="G15" t="s">
        <v>73</v>
      </c>
      <c r="H15">
        <v>0</v>
      </c>
      <c r="I15" s="3">
        <f>VLOOKUP(A15,'Scoring entry sheet'!A:B,2,FALSE)</f>
        <v>75.5</v>
      </c>
      <c r="J15" s="3">
        <f>VLOOKUP(A15,'Scoring entry sheet'!A:C,3,FALSE)</f>
        <v>66</v>
      </c>
      <c r="K15" s="4">
        <f t="shared" si="0"/>
        <v>141.5</v>
      </c>
      <c r="L15" s="21">
        <f t="shared" si="1"/>
        <v>0.64318181818181819</v>
      </c>
      <c r="M15">
        <v>14</v>
      </c>
      <c r="N15">
        <v>11</v>
      </c>
    </row>
    <row r="16" spans="1:14">
      <c r="A16" s="3">
        <v>2</v>
      </c>
      <c r="B16" s="3" t="s">
        <v>8</v>
      </c>
      <c r="C16" s="5">
        <v>9.3600000000000012</v>
      </c>
      <c r="D16" t="s">
        <v>11</v>
      </c>
      <c r="E16" t="s">
        <v>10</v>
      </c>
      <c r="F16" t="s">
        <v>12</v>
      </c>
      <c r="G16" t="s">
        <v>13</v>
      </c>
      <c r="H16">
        <v>0</v>
      </c>
      <c r="I16" s="3">
        <f>VLOOKUP(A16,'Scoring entry sheet'!A:B,2,FALSE)</f>
        <v>76</v>
      </c>
      <c r="J16" s="3">
        <f>VLOOKUP(A16,'Scoring entry sheet'!A:C,3,FALSE)</f>
        <v>65</v>
      </c>
      <c r="K16" s="4">
        <f t="shared" si="0"/>
        <v>141</v>
      </c>
      <c r="L16" s="21">
        <f t="shared" si="1"/>
        <v>0.64090909090909087</v>
      </c>
      <c r="M16">
        <v>15</v>
      </c>
      <c r="N16">
        <v>12</v>
      </c>
    </row>
    <row r="17" spans="1:18">
      <c r="A17" s="3">
        <v>8</v>
      </c>
      <c r="B17" s="3" t="s">
        <v>8</v>
      </c>
      <c r="C17" s="5">
        <v>10.120000000000001</v>
      </c>
      <c r="D17" t="s">
        <v>33</v>
      </c>
      <c r="E17" t="s">
        <v>10</v>
      </c>
      <c r="F17" t="s">
        <v>34</v>
      </c>
      <c r="G17" t="s">
        <v>35</v>
      </c>
      <c r="H17">
        <v>0</v>
      </c>
      <c r="I17" s="3">
        <f>VLOOKUP(A17,'Scoring entry sheet'!A:B,2,FALSE)</f>
        <v>75.5</v>
      </c>
      <c r="J17" s="3">
        <f>VLOOKUP(A17,'Scoring entry sheet'!A:C,3,FALSE)</f>
        <v>65</v>
      </c>
      <c r="K17" s="4">
        <f t="shared" si="0"/>
        <v>140.5</v>
      </c>
      <c r="L17" s="21">
        <f t="shared" si="1"/>
        <v>0.63863636363636367</v>
      </c>
      <c r="M17">
        <v>16</v>
      </c>
      <c r="N17">
        <v>13</v>
      </c>
    </row>
    <row r="18" spans="1:18">
      <c r="A18" s="3">
        <v>6</v>
      </c>
      <c r="B18" s="3" t="s">
        <v>8</v>
      </c>
      <c r="C18" s="5">
        <v>10</v>
      </c>
      <c r="D18" t="s">
        <v>27</v>
      </c>
      <c r="E18" t="s">
        <v>10</v>
      </c>
      <c r="F18" t="s">
        <v>28</v>
      </c>
      <c r="G18" t="s">
        <v>29</v>
      </c>
      <c r="H18">
        <v>0</v>
      </c>
      <c r="I18" s="3">
        <f>VLOOKUP(A18,'Scoring entry sheet'!A:B,2,FALSE)</f>
        <v>75</v>
      </c>
      <c r="J18" s="3">
        <f>VLOOKUP(A18,'Scoring entry sheet'!A:C,3,FALSE)</f>
        <v>65</v>
      </c>
      <c r="K18" s="4">
        <f t="shared" si="0"/>
        <v>140</v>
      </c>
      <c r="L18" s="21">
        <f t="shared" si="1"/>
        <v>0.63636363636363635</v>
      </c>
      <c r="M18">
        <v>17</v>
      </c>
      <c r="N18">
        <v>14</v>
      </c>
    </row>
    <row r="19" spans="1:18" s="3" customFormat="1">
      <c r="A19" s="3">
        <v>4</v>
      </c>
      <c r="B19" s="3" t="s">
        <v>8</v>
      </c>
      <c r="C19" s="5">
        <v>9.4800000000000022</v>
      </c>
      <c r="D19" t="s">
        <v>19</v>
      </c>
      <c r="E19" t="s">
        <v>10</v>
      </c>
      <c r="F19" t="s">
        <v>20</v>
      </c>
      <c r="G19" t="s">
        <v>21</v>
      </c>
      <c r="H19" t="s">
        <v>22</v>
      </c>
      <c r="I19" s="3">
        <f>VLOOKUP(A19,'Scoring entry sheet'!A:B,2,FALSE)</f>
        <v>76</v>
      </c>
      <c r="J19" s="3">
        <f>VLOOKUP(A19,'Scoring entry sheet'!A:C,3,FALSE)</f>
        <v>64</v>
      </c>
      <c r="K19" s="4">
        <f t="shared" si="0"/>
        <v>140</v>
      </c>
      <c r="L19" s="21">
        <f t="shared" si="1"/>
        <v>0.63636363636363635</v>
      </c>
      <c r="M19">
        <v>18</v>
      </c>
      <c r="N19" s="13"/>
      <c r="O19"/>
      <c r="P19"/>
      <c r="Q19"/>
      <c r="R19"/>
    </row>
    <row r="20" spans="1:18" s="3" customFormat="1">
      <c r="A20" s="3">
        <v>10</v>
      </c>
      <c r="B20" s="3" t="s">
        <v>8</v>
      </c>
      <c r="C20" s="5">
        <v>10.240000000000002</v>
      </c>
      <c r="D20" t="s">
        <v>39</v>
      </c>
      <c r="E20" t="s">
        <v>10</v>
      </c>
      <c r="F20" t="s">
        <v>40</v>
      </c>
      <c r="G20" t="s">
        <v>41</v>
      </c>
      <c r="H20">
        <v>0</v>
      </c>
      <c r="I20" s="3">
        <f>VLOOKUP(A20,'Scoring entry sheet'!A:B,2,FALSE)</f>
        <v>75</v>
      </c>
      <c r="J20" s="3">
        <f>VLOOKUP(A20,'Scoring entry sheet'!A:C,3,FALSE)</f>
        <v>65</v>
      </c>
      <c r="K20" s="4">
        <f t="shared" si="0"/>
        <v>140</v>
      </c>
      <c r="L20" s="21">
        <f t="shared" si="1"/>
        <v>0.63636363636363635</v>
      </c>
      <c r="M20">
        <v>19</v>
      </c>
      <c r="N20">
        <v>15</v>
      </c>
      <c r="O20"/>
      <c r="P20"/>
      <c r="Q20"/>
      <c r="R20"/>
    </row>
    <row r="21" spans="1:18" s="3" customFormat="1">
      <c r="A21" s="3">
        <v>11</v>
      </c>
      <c r="B21" s="3" t="s">
        <v>8</v>
      </c>
      <c r="C21" s="5">
        <v>10.300000000000002</v>
      </c>
      <c r="D21" t="s">
        <v>42</v>
      </c>
      <c r="E21" t="s">
        <v>10</v>
      </c>
      <c r="F21" t="s">
        <v>43</v>
      </c>
      <c r="G21" t="s">
        <v>44</v>
      </c>
      <c r="H21">
        <v>0</v>
      </c>
      <c r="I21" s="3">
        <f>VLOOKUP(A21,'Scoring entry sheet'!A:B,2,FALSE)</f>
        <v>67.5</v>
      </c>
      <c r="J21" s="3">
        <f>VLOOKUP(A21,'Scoring entry sheet'!A:C,3,FALSE)</f>
        <v>61</v>
      </c>
      <c r="K21" s="4">
        <f t="shared" si="0"/>
        <v>128.5</v>
      </c>
      <c r="L21" s="21">
        <f t="shared" si="1"/>
        <v>0.58409090909090911</v>
      </c>
      <c r="M21">
        <v>20</v>
      </c>
      <c r="N21">
        <v>16</v>
      </c>
      <c r="O21"/>
      <c r="P21"/>
      <c r="Q21"/>
      <c r="R21"/>
    </row>
    <row r="22" spans="1:18" s="3" customFormat="1">
      <c r="A22" s="25" t="s">
        <v>0</v>
      </c>
      <c r="B22" s="25" t="s">
        <v>1</v>
      </c>
      <c r="C22" s="27" t="s">
        <v>2</v>
      </c>
      <c r="D22" s="25" t="s">
        <v>3</v>
      </c>
      <c r="E22" s="25" t="s">
        <v>4</v>
      </c>
      <c r="F22" s="25" t="s">
        <v>5</v>
      </c>
      <c r="G22" s="25" t="s">
        <v>6</v>
      </c>
      <c r="H22" s="25" t="s">
        <v>7</v>
      </c>
      <c r="I22" s="3" t="s">
        <v>331</v>
      </c>
      <c r="J22" s="3" t="s">
        <v>330</v>
      </c>
      <c r="K22" s="4" t="s">
        <v>329</v>
      </c>
      <c r="L22" s="20" t="s">
        <v>332</v>
      </c>
      <c r="M22" t="s">
        <v>334</v>
      </c>
      <c r="N22" t="s">
        <v>335</v>
      </c>
      <c r="O22"/>
      <c r="P22"/>
      <c r="Q22"/>
      <c r="R22"/>
    </row>
    <row r="23" spans="1:18" s="3" customFormat="1">
      <c r="A23" s="22" t="s">
        <v>341</v>
      </c>
      <c r="C23" s="4"/>
      <c r="D23" s="23"/>
      <c r="G23" s="4"/>
      <c r="H23"/>
      <c r="K23" s="4"/>
      <c r="L23" s="20"/>
      <c r="M23"/>
      <c r="N23"/>
      <c r="O23"/>
      <c r="P23"/>
      <c r="Q23"/>
      <c r="R23"/>
    </row>
    <row r="24" spans="1:18" s="3" customFormat="1">
      <c r="A24" s="3">
        <v>12</v>
      </c>
      <c r="B24" s="3" t="s">
        <v>8</v>
      </c>
      <c r="C24" s="5">
        <v>10.46</v>
      </c>
      <c r="D24" t="s">
        <v>45</v>
      </c>
      <c r="E24" t="s">
        <v>10</v>
      </c>
      <c r="F24" t="s">
        <v>46</v>
      </c>
      <c r="G24" t="s">
        <v>47</v>
      </c>
      <c r="H24" t="s">
        <v>22</v>
      </c>
      <c r="I24" s="3" t="s">
        <v>354</v>
      </c>
      <c r="J24" s="3" t="s">
        <v>354</v>
      </c>
      <c r="K24" s="4" t="s">
        <v>354</v>
      </c>
      <c r="L24" s="21" t="s">
        <v>354</v>
      </c>
      <c r="M24" t="s">
        <v>354</v>
      </c>
      <c r="N24" s="13"/>
      <c r="O24"/>
      <c r="P24"/>
      <c r="Q24"/>
      <c r="R24"/>
    </row>
    <row r="25" spans="1:18" s="3" customFormat="1">
      <c r="A25" s="3">
        <v>16</v>
      </c>
      <c r="B25" s="3" t="s">
        <v>8</v>
      </c>
      <c r="C25" s="5">
        <v>11.1</v>
      </c>
      <c r="D25" t="s">
        <v>56</v>
      </c>
      <c r="E25" t="s">
        <v>10</v>
      </c>
      <c r="F25" t="s">
        <v>57</v>
      </c>
      <c r="G25" t="s">
        <v>58</v>
      </c>
      <c r="H25" t="s">
        <v>22</v>
      </c>
      <c r="I25" s="3" t="s">
        <v>354</v>
      </c>
      <c r="J25" s="3" t="s">
        <v>354</v>
      </c>
      <c r="K25" s="4" t="s">
        <v>354</v>
      </c>
      <c r="L25" s="21" t="s">
        <v>354</v>
      </c>
      <c r="M25" t="s">
        <v>354</v>
      </c>
      <c r="N25" s="13"/>
      <c r="O25"/>
      <c r="P25"/>
      <c r="Q25"/>
      <c r="R25"/>
    </row>
    <row r="26" spans="1:18" s="3" customFormat="1">
      <c r="C26" s="8"/>
      <c r="D26"/>
      <c r="E26"/>
      <c r="F26"/>
      <c r="G26"/>
      <c r="H26"/>
      <c r="K26" s="4"/>
      <c r="L26" s="20"/>
      <c r="M26"/>
      <c r="N26"/>
      <c r="O26"/>
      <c r="P26"/>
      <c r="Q26"/>
      <c r="R26"/>
    </row>
    <row r="27" spans="1:18" s="3" customFormat="1">
      <c r="C27" s="8"/>
      <c r="D27"/>
      <c r="E27"/>
      <c r="F27"/>
      <c r="G27"/>
      <c r="H27"/>
      <c r="K27" s="4"/>
      <c r="L27" s="20"/>
      <c r="M27"/>
      <c r="N27"/>
      <c r="O27"/>
      <c r="P27"/>
      <c r="Q27"/>
      <c r="R27"/>
    </row>
    <row r="28" spans="1:18" s="3" customFormat="1">
      <c r="C28" s="8"/>
      <c r="D28"/>
      <c r="E28"/>
      <c r="F28"/>
      <c r="G28"/>
      <c r="H28"/>
      <c r="K28" s="4"/>
      <c r="L28" s="20"/>
      <c r="M28"/>
      <c r="N28"/>
      <c r="O28"/>
      <c r="P28"/>
      <c r="Q28"/>
      <c r="R28"/>
    </row>
    <row r="29" spans="1:18" s="3" customFormat="1">
      <c r="C29" s="8"/>
      <c r="D29"/>
      <c r="E29"/>
      <c r="F29"/>
      <c r="G29"/>
      <c r="H29"/>
      <c r="K29" s="4"/>
      <c r="L29" s="20"/>
      <c r="M29"/>
      <c r="N29"/>
      <c r="O29"/>
      <c r="P29"/>
      <c r="Q29"/>
      <c r="R29"/>
    </row>
    <row r="30" spans="1:18" s="3" customFormat="1">
      <c r="C30" s="8"/>
      <c r="D30"/>
      <c r="E30"/>
      <c r="F30"/>
      <c r="G30"/>
      <c r="H30"/>
      <c r="K30" s="4"/>
      <c r="L30" s="20"/>
      <c r="M30"/>
      <c r="N30"/>
      <c r="O30"/>
      <c r="P30"/>
      <c r="Q30"/>
      <c r="R30"/>
    </row>
    <row r="31" spans="1:18" s="3" customFormat="1">
      <c r="C31" s="8"/>
      <c r="D31"/>
      <c r="E31"/>
      <c r="F31"/>
      <c r="G31"/>
      <c r="H31"/>
      <c r="K31" s="4"/>
      <c r="L31" s="20"/>
      <c r="M31"/>
      <c r="N31"/>
      <c r="O31"/>
      <c r="P31"/>
      <c r="Q31"/>
      <c r="R31"/>
    </row>
  </sheetData>
  <autoFilter ref="A3:H31"/>
  <sortState ref="A2:N27">
    <sortCondition ref="M2:M27"/>
  </sortState>
  <printOptions gridLines="1"/>
  <pageMargins left="0.25" right="0.25" top="0.75" bottom="0.75" header="0.3" footer="0.3"/>
  <pageSetup paperSize="9" scale="75" fitToHeight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6"/>
  <sheetViews>
    <sheetView topLeftCell="G6" zoomScale="120" zoomScaleNormal="120" zoomScalePageLayoutView="120" workbookViewId="0">
      <selection activeCell="J9" sqref="J9"/>
    </sheetView>
  </sheetViews>
  <sheetFormatPr baseColWidth="10" defaultColWidth="8.83203125" defaultRowHeight="14" x14ac:dyDescent="0"/>
  <cols>
    <col min="1" max="1" width="8.83203125" style="3"/>
    <col min="2" max="2" width="0" style="3" hidden="1" customWidth="1"/>
    <col min="3" max="3" width="0" style="4" hidden="1" customWidth="1"/>
    <col min="4" max="4" width="27.33203125" bestFit="1" customWidth="1"/>
    <col min="5" max="5" width="9.33203125" style="3" bestFit="1" customWidth="1"/>
    <col min="6" max="6" width="21.5" style="3" bestFit="1" customWidth="1"/>
    <col min="7" max="7" width="26.5" style="4" bestFit="1" customWidth="1"/>
    <col min="8" max="8" width="11.5" bestFit="1" customWidth="1"/>
    <col min="12" max="12" width="8.83203125" style="20"/>
    <col min="14" max="14" width="0" hidden="1" customWidth="1"/>
  </cols>
  <sheetData>
    <row r="1" spans="1:14">
      <c r="A1" s="10" t="s">
        <v>333</v>
      </c>
      <c r="D1" s="11">
        <v>220</v>
      </c>
    </row>
    <row r="2" spans="1:14">
      <c r="A2" s="10" t="s">
        <v>342</v>
      </c>
      <c r="D2" s="23"/>
    </row>
    <row r="3" spans="1:14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3" t="s">
        <v>331</v>
      </c>
      <c r="J3" s="3" t="s">
        <v>330</v>
      </c>
      <c r="K3" s="4" t="s">
        <v>329</v>
      </c>
      <c r="L3" s="20" t="s">
        <v>332</v>
      </c>
      <c r="M3" t="s">
        <v>334</v>
      </c>
      <c r="N3" t="s">
        <v>335</v>
      </c>
    </row>
    <row r="4" spans="1:14" s="3" customFormat="1">
      <c r="A4" s="3">
        <v>29</v>
      </c>
      <c r="B4" s="3" t="s">
        <v>77</v>
      </c>
      <c r="C4" s="5">
        <v>13.06</v>
      </c>
      <c r="D4" t="s">
        <v>95</v>
      </c>
      <c r="E4" t="s">
        <v>10</v>
      </c>
      <c r="F4" t="s">
        <v>96</v>
      </c>
      <c r="G4" t="s">
        <v>97</v>
      </c>
      <c r="H4">
        <v>0</v>
      </c>
      <c r="I4" s="3">
        <f>VLOOKUP(A4,'Scoring entry sheet'!A:B,2,FALSE)</f>
        <v>88.5</v>
      </c>
      <c r="J4" s="3">
        <f>VLOOKUP(A4,'Scoring entry sheet'!A:C,3,FALSE)</f>
        <v>74</v>
      </c>
      <c r="K4" s="4">
        <f t="shared" ref="K4:K24" si="0">I4+J4</f>
        <v>162.5</v>
      </c>
      <c r="L4" s="21">
        <f t="shared" ref="L4:L24" si="1">K4/D$1</f>
        <v>0.73863636363636365</v>
      </c>
      <c r="M4" s="3">
        <v>1</v>
      </c>
      <c r="N4" s="3">
        <v>1</v>
      </c>
    </row>
    <row r="5" spans="1:14" s="3" customFormat="1">
      <c r="A5" s="3">
        <v>33</v>
      </c>
      <c r="B5" s="3" t="s">
        <v>77</v>
      </c>
      <c r="C5" s="5">
        <v>13.300000000000002</v>
      </c>
      <c r="D5" t="s">
        <v>106</v>
      </c>
      <c r="E5" t="s">
        <v>10</v>
      </c>
      <c r="F5" t="s">
        <v>351</v>
      </c>
      <c r="G5" t="s">
        <v>352</v>
      </c>
      <c r="H5">
        <v>0</v>
      </c>
      <c r="I5" s="3">
        <f>VLOOKUP(A5,'Scoring entry sheet'!A:B,2,FALSE)</f>
        <v>85.5</v>
      </c>
      <c r="J5" s="3">
        <f>VLOOKUP(A5,'Scoring entry sheet'!A:C,3,FALSE)</f>
        <v>74</v>
      </c>
      <c r="K5" s="4">
        <f t="shared" si="0"/>
        <v>159.5</v>
      </c>
      <c r="L5" s="21">
        <f t="shared" si="1"/>
        <v>0.72499999999999998</v>
      </c>
      <c r="M5" s="3">
        <v>2</v>
      </c>
      <c r="N5" s="3">
        <v>2</v>
      </c>
    </row>
    <row r="6" spans="1:14" s="3" customFormat="1">
      <c r="A6" s="3">
        <v>45</v>
      </c>
      <c r="B6" s="3" t="s">
        <v>77</v>
      </c>
      <c r="C6" s="5">
        <v>14.520000000000003</v>
      </c>
      <c r="D6" t="s">
        <v>138</v>
      </c>
      <c r="E6" t="s">
        <v>10</v>
      </c>
      <c r="F6" t="s">
        <v>139</v>
      </c>
      <c r="G6" t="s">
        <v>140</v>
      </c>
      <c r="H6">
        <v>0</v>
      </c>
      <c r="I6" s="3">
        <f>VLOOKUP(A6,'Scoring entry sheet'!A:B,2,FALSE)</f>
        <v>85.5</v>
      </c>
      <c r="J6" s="3">
        <f>VLOOKUP(A6,'Scoring entry sheet'!A:C,3,FALSE)</f>
        <v>73</v>
      </c>
      <c r="K6" s="4">
        <f t="shared" si="0"/>
        <v>158.5</v>
      </c>
      <c r="L6" s="21">
        <f t="shared" si="1"/>
        <v>0.72045454545454546</v>
      </c>
      <c r="M6" s="3">
        <v>3</v>
      </c>
      <c r="N6" s="3">
        <v>3</v>
      </c>
    </row>
    <row r="7" spans="1:14" s="3" customFormat="1">
      <c r="A7" s="3">
        <v>30</v>
      </c>
      <c r="B7" s="3" t="s">
        <v>77</v>
      </c>
      <c r="C7" s="5">
        <v>13.120000000000001</v>
      </c>
      <c r="D7" t="s">
        <v>98</v>
      </c>
      <c r="E7" t="s">
        <v>10</v>
      </c>
      <c r="F7" t="s">
        <v>99</v>
      </c>
      <c r="G7" t="s">
        <v>100</v>
      </c>
      <c r="H7">
        <v>0</v>
      </c>
      <c r="I7" s="3">
        <f>VLOOKUP(A7,'Scoring entry sheet'!A:B,2,FALSE)</f>
        <v>83</v>
      </c>
      <c r="J7" s="3">
        <f>VLOOKUP(A7,'Scoring entry sheet'!A:C,3,FALSE)</f>
        <v>71</v>
      </c>
      <c r="K7" s="4">
        <f t="shared" si="0"/>
        <v>154</v>
      </c>
      <c r="L7" s="21">
        <f t="shared" si="1"/>
        <v>0.7</v>
      </c>
      <c r="M7" s="3">
        <v>4</v>
      </c>
      <c r="N7" s="3">
        <v>4</v>
      </c>
    </row>
    <row r="8" spans="1:14" s="3" customFormat="1">
      <c r="A8" s="3">
        <v>42</v>
      </c>
      <c r="B8" s="3" t="s">
        <v>77</v>
      </c>
      <c r="C8" s="5">
        <v>14.340000000000002</v>
      </c>
      <c r="D8" t="s">
        <v>130</v>
      </c>
      <c r="E8" t="s">
        <v>10</v>
      </c>
      <c r="F8" t="s">
        <v>131</v>
      </c>
      <c r="G8" t="s">
        <v>132</v>
      </c>
      <c r="H8">
        <v>0</v>
      </c>
      <c r="I8" s="3">
        <f>VLOOKUP(A8,'Scoring entry sheet'!A:B,2,FALSE)</f>
        <v>82.5</v>
      </c>
      <c r="J8" s="3">
        <f>VLOOKUP(A8,'Scoring entry sheet'!A:C,3,FALSE)</f>
        <v>70</v>
      </c>
      <c r="K8" s="4">
        <f t="shared" si="0"/>
        <v>152.5</v>
      </c>
      <c r="L8" s="21">
        <f t="shared" si="1"/>
        <v>0.69318181818181823</v>
      </c>
      <c r="M8" s="3">
        <v>5</v>
      </c>
      <c r="N8" s="3">
        <v>5</v>
      </c>
    </row>
    <row r="9" spans="1:14" s="3" customFormat="1">
      <c r="A9" s="3">
        <v>25</v>
      </c>
      <c r="B9" s="3" t="s">
        <v>77</v>
      </c>
      <c r="C9" s="5">
        <v>12.420000000000002</v>
      </c>
      <c r="D9" t="s">
        <v>84</v>
      </c>
      <c r="E9" t="s">
        <v>10</v>
      </c>
      <c r="F9" t="s">
        <v>85</v>
      </c>
      <c r="G9" t="s">
        <v>86</v>
      </c>
      <c r="H9">
        <v>0</v>
      </c>
      <c r="I9" s="3">
        <f>VLOOKUP(A9,'Scoring entry sheet'!A:B,2,FALSE)</f>
        <v>83.5</v>
      </c>
      <c r="J9" s="3">
        <f>VLOOKUP(A9,'Scoring entry sheet'!A:C,3,FALSE)</f>
        <v>69</v>
      </c>
      <c r="K9" s="4">
        <f t="shared" si="0"/>
        <v>152.5</v>
      </c>
      <c r="L9" s="21">
        <f t="shared" si="1"/>
        <v>0.69318181818181823</v>
      </c>
      <c r="M9" s="3">
        <v>6</v>
      </c>
      <c r="N9" s="3">
        <v>6</v>
      </c>
    </row>
    <row r="10" spans="1:14" s="3" customFormat="1">
      <c r="A10" s="3">
        <v>28</v>
      </c>
      <c r="B10" s="3" t="s">
        <v>77</v>
      </c>
      <c r="C10" s="5">
        <v>13</v>
      </c>
      <c r="D10" t="s">
        <v>92</v>
      </c>
      <c r="E10" t="s">
        <v>10</v>
      </c>
      <c r="F10" t="s">
        <v>93</v>
      </c>
      <c r="G10" t="s">
        <v>94</v>
      </c>
      <c r="H10">
        <v>0</v>
      </c>
      <c r="I10" s="3">
        <f>VLOOKUP(A10,'Scoring entry sheet'!A:B,2,FALSE)</f>
        <v>82</v>
      </c>
      <c r="J10" s="3">
        <f>VLOOKUP(A10,'Scoring entry sheet'!A:C,3,FALSE)</f>
        <v>70</v>
      </c>
      <c r="K10" s="4">
        <f t="shared" si="0"/>
        <v>152</v>
      </c>
      <c r="L10" s="21">
        <f t="shared" si="1"/>
        <v>0.69090909090909092</v>
      </c>
      <c r="M10" s="3">
        <v>7</v>
      </c>
      <c r="N10" s="3">
        <v>7</v>
      </c>
    </row>
    <row r="11" spans="1:14" s="3" customFormat="1">
      <c r="A11" s="3">
        <v>32</v>
      </c>
      <c r="B11" s="3" t="s">
        <v>77</v>
      </c>
      <c r="C11" s="5">
        <v>13.240000000000002</v>
      </c>
      <c r="D11" t="s">
        <v>103</v>
      </c>
      <c r="E11" t="s">
        <v>10</v>
      </c>
      <c r="F11" t="s">
        <v>215</v>
      </c>
      <c r="G11" t="s">
        <v>216</v>
      </c>
      <c r="H11">
        <v>0</v>
      </c>
      <c r="I11" s="3">
        <f>VLOOKUP(A11,'Scoring entry sheet'!A:B,2,FALSE)</f>
        <v>83</v>
      </c>
      <c r="J11" s="3">
        <f>VLOOKUP(A11,'Scoring entry sheet'!A:C,3,FALSE)</f>
        <v>69</v>
      </c>
      <c r="K11" s="4">
        <f t="shared" si="0"/>
        <v>152</v>
      </c>
      <c r="L11" s="21">
        <f t="shared" si="1"/>
        <v>0.69090909090909092</v>
      </c>
      <c r="M11" s="3">
        <v>8</v>
      </c>
      <c r="N11" s="3">
        <v>8</v>
      </c>
    </row>
    <row r="12" spans="1:14" s="3" customFormat="1">
      <c r="A12" s="3">
        <v>23</v>
      </c>
      <c r="B12" s="3" t="s">
        <v>77</v>
      </c>
      <c r="C12" s="5">
        <v>12.3</v>
      </c>
      <c r="D12" t="s">
        <v>78</v>
      </c>
      <c r="E12" t="s">
        <v>10</v>
      </c>
      <c r="F12" t="s">
        <v>79</v>
      </c>
      <c r="G12" t="s">
        <v>80</v>
      </c>
      <c r="H12">
        <v>0</v>
      </c>
      <c r="I12" s="3">
        <f>VLOOKUP(A12,'Scoring entry sheet'!A:B,2,FALSE)</f>
        <v>81.5</v>
      </c>
      <c r="J12" s="3">
        <f>VLOOKUP(A12,'Scoring entry sheet'!A:C,3,FALSE)</f>
        <v>69</v>
      </c>
      <c r="K12" s="4">
        <f t="shared" si="0"/>
        <v>150.5</v>
      </c>
      <c r="L12" s="21">
        <f t="shared" si="1"/>
        <v>0.68409090909090908</v>
      </c>
      <c r="M12" s="3">
        <v>9</v>
      </c>
      <c r="N12" s="3">
        <v>9</v>
      </c>
    </row>
    <row r="13" spans="1:14" s="3" customFormat="1">
      <c r="A13" s="3">
        <v>39</v>
      </c>
      <c r="B13" s="3" t="s">
        <v>77</v>
      </c>
      <c r="C13" s="5">
        <v>14.16</v>
      </c>
      <c r="D13" t="s">
        <v>123</v>
      </c>
      <c r="E13" t="s">
        <v>10</v>
      </c>
      <c r="F13" t="s">
        <v>124</v>
      </c>
      <c r="G13" t="s">
        <v>125</v>
      </c>
      <c r="H13">
        <v>0</v>
      </c>
      <c r="I13" s="3">
        <f>VLOOKUP(A13,'Scoring entry sheet'!A:B,2,FALSE)</f>
        <v>82</v>
      </c>
      <c r="J13" s="3">
        <f>VLOOKUP(A13,'Scoring entry sheet'!A:C,3,FALSE)</f>
        <v>68</v>
      </c>
      <c r="K13" s="4">
        <f t="shared" si="0"/>
        <v>150</v>
      </c>
      <c r="L13" s="21">
        <f t="shared" si="1"/>
        <v>0.68181818181818177</v>
      </c>
      <c r="M13" s="3">
        <v>10</v>
      </c>
      <c r="N13" s="3">
        <v>10</v>
      </c>
    </row>
    <row r="14" spans="1:14" s="3" customFormat="1">
      <c r="A14" s="3">
        <v>36</v>
      </c>
      <c r="B14" s="3" t="s">
        <v>77</v>
      </c>
      <c r="C14" s="5">
        <v>13.580000000000002</v>
      </c>
      <c r="D14" t="s">
        <v>114</v>
      </c>
      <c r="E14" t="s">
        <v>10</v>
      </c>
      <c r="F14" t="s">
        <v>115</v>
      </c>
      <c r="G14" t="s">
        <v>116</v>
      </c>
      <c r="H14">
        <v>0</v>
      </c>
      <c r="I14" s="3">
        <f>VLOOKUP(A14,'Scoring entry sheet'!A:B,2,FALSE)</f>
        <v>81</v>
      </c>
      <c r="J14" s="3">
        <f>VLOOKUP(A14,'Scoring entry sheet'!A:C,3,FALSE)</f>
        <v>67</v>
      </c>
      <c r="K14" s="4">
        <f t="shared" si="0"/>
        <v>148</v>
      </c>
      <c r="L14" s="21">
        <f t="shared" si="1"/>
        <v>0.67272727272727273</v>
      </c>
      <c r="M14" s="3">
        <v>11</v>
      </c>
      <c r="N14" s="3">
        <v>11</v>
      </c>
    </row>
    <row r="15" spans="1:14" s="3" customFormat="1">
      <c r="A15" s="3">
        <v>40</v>
      </c>
      <c r="B15" s="3" t="s">
        <v>77</v>
      </c>
      <c r="C15" s="5">
        <v>14.22</v>
      </c>
      <c r="D15" t="s">
        <v>45</v>
      </c>
      <c r="E15" t="s">
        <v>10</v>
      </c>
      <c r="F15" t="s">
        <v>126</v>
      </c>
      <c r="G15" t="s">
        <v>127</v>
      </c>
      <c r="H15" t="s">
        <v>22</v>
      </c>
      <c r="I15" s="3">
        <f>VLOOKUP(A15,'Scoring entry sheet'!A:B,2,FALSE)</f>
        <v>80</v>
      </c>
      <c r="J15" s="3">
        <f>VLOOKUP(A15,'Scoring entry sheet'!A:C,3,FALSE)</f>
        <v>67</v>
      </c>
      <c r="K15" s="4">
        <f t="shared" si="0"/>
        <v>147</v>
      </c>
      <c r="L15" s="21">
        <f t="shared" si="1"/>
        <v>0.66818181818181821</v>
      </c>
      <c r="M15" s="3">
        <v>12</v>
      </c>
      <c r="N15" s="12"/>
    </row>
    <row r="16" spans="1:14" s="3" customFormat="1">
      <c r="A16" s="3">
        <v>44</v>
      </c>
      <c r="B16" s="3" t="s">
        <v>77</v>
      </c>
      <c r="C16" s="5">
        <v>14.460000000000003</v>
      </c>
      <c r="D16" t="s">
        <v>135</v>
      </c>
      <c r="E16" t="s">
        <v>10</v>
      </c>
      <c r="F16" t="s">
        <v>136</v>
      </c>
      <c r="G16" t="s">
        <v>137</v>
      </c>
      <c r="H16">
        <v>0</v>
      </c>
      <c r="I16" s="3">
        <f>VLOOKUP(A16,'Scoring entry sheet'!A:B,2,FALSE)</f>
        <v>79.5</v>
      </c>
      <c r="J16" s="3">
        <f>VLOOKUP(A16,'Scoring entry sheet'!A:C,3,FALSE)</f>
        <v>67</v>
      </c>
      <c r="K16" s="4">
        <f t="shared" si="0"/>
        <v>146.5</v>
      </c>
      <c r="L16" s="21">
        <f t="shared" si="1"/>
        <v>0.66590909090909089</v>
      </c>
      <c r="M16" s="3">
        <v>13</v>
      </c>
      <c r="N16" s="3">
        <v>12</v>
      </c>
    </row>
    <row r="17" spans="1:14" s="3" customFormat="1">
      <c r="A17" s="3">
        <v>37</v>
      </c>
      <c r="B17" s="3" t="s">
        <v>77</v>
      </c>
      <c r="C17" s="5">
        <v>14.04</v>
      </c>
      <c r="D17" t="s">
        <v>117</v>
      </c>
      <c r="E17" t="s">
        <v>10</v>
      </c>
      <c r="F17" t="s">
        <v>118</v>
      </c>
      <c r="G17" t="s">
        <v>119</v>
      </c>
      <c r="H17">
        <v>0</v>
      </c>
      <c r="I17" s="3">
        <f>VLOOKUP(A17,'Scoring entry sheet'!A:B,2,FALSE)</f>
        <v>78.5</v>
      </c>
      <c r="J17" s="3">
        <f>VLOOKUP(A17,'Scoring entry sheet'!A:C,3,FALSE)</f>
        <v>66</v>
      </c>
      <c r="K17" s="4">
        <f t="shared" si="0"/>
        <v>144.5</v>
      </c>
      <c r="L17" s="21">
        <f t="shared" si="1"/>
        <v>0.65681818181818186</v>
      </c>
      <c r="M17" s="3">
        <v>14</v>
      </c>
      <c r="N17" s="3">
        <v>13</v>
      </c>
    </row>
    <row r="18" spans="1:14" s="3" customFormat="1">
      <c r="A18" s="3">
        <v>27</v>
      </c>
      <c r="B18" s="3" t="s">
        <v>77</v>
      </c>
      <c r="C18" s="5">
        <v>12.540000000000003</v>
      </c>
      <c r="D18" t="s">
        <v>89</v>
      </c>
      <c r="E18" t="s">
        <v>10</v>
      </c>
      <c r="F18" t="s">
        <v>90</v>
      </c>
      <c r="G18" t="s">
        <v>91</v>
      </c>
      <c r="H18">
        <v>0</v>
      </c>
      <c r="I18" s="3">
        <f>VLOOKUP(A18,'Scoring entry sheet'!A:B,2,FALSE)</f>
        <v>77</v>
      </c>
      <c r="J18" s="3">
        <f>VLOOKUP(A18,'Scoring entry sheet'!A:C,3,FALSE)</f>
        <v>66</v>
      </c>
      <c r="K18" s="4">
        <f t="shared" si="0"/>
        <v>143</v>
      </c>
      <c r="L18" s="21">
        <f t="shared" si="1"/>
        <v>0.65</v>
      </c>
      <c r="M18" s="3">
        <v>15</v>
      </c>
      <c r="N18" s="3">
        <v>14</v>
      </c>
    </row>
    <row r="19" spans="1:14" s="3" customFormat="1">
      <c r="A19" s="3">
        <v>35</v>
      </c>
      <c r="B19" s="3" t="s">
        <v>77</v>
      </c>
      <c r="C19" s="5">
        <v>13.520000000000001</v>
      </c>
      <c r="D19" t="s">
        <v>111</v>
      </c>
      <c r="E19" t="s">
        <v>10</v>
      </c>
      <c r="F19" t="s">
        <v>112</v>
      </c>
      <c r="G19" t="s">
        <v>113</v>
      </c>
      <c r="H19">
        <v>0</v>
      </c>
      <c r="I19" s="3">
        <f>VLOOKUP(A19,'Scoring entry sheet'!A:B,2,FALSE)</f>
        <v>78.5</v>
      </c>
      <c r="J19" s="3">
        <f>VLOOKUP(A19,'Scoring entry sheet'!A:C,3,FALSE)</f>
        <v>64</v>
      </c>
      <c r="K19" s="4">
        <f t="shared" si="0"/>
        <v>142.5</v>
      </c>
      <c r="L19" s="21">
        <f t="shared" si="1"/>
        <v>0.64772727272727271</v>
      </c>
      <c r="M19" s="3">
        <v>16</v>
      </c>
      <c r="N19" s="3">
        <v>15</v>
      </c>
    </row>
    <row r="20" spans="1:14" s="3" customFormat="1">
      <c r="A20" s="3">
        <v>31</v>
      </c>
      <c r="B20" s="3" t="s">
        <v>77</v>
      </c>
      <c r="C20" s="5">
        <v>13.180000000000001</v>
      </c>
      <c r="D20" t="s">
        <v>56</v>
      </c>
      <c r="E20" t="s">
        <v>10</v>
      </c>
      <c r="F20" t="s">
        <v>101</v>
      </c>
      <c r="G20" t="s">
        <v>102</v>
      </c>
      <c r="H20" t="s">
        <v>22</v>
      </c>
      <c r="I20" s="3">
        <f>VLOOKUP(A20,'Scoring entry sheet'!A:B,2,FALSE)</f>
        <v>76</v>
      </c>
      <c r="J20" s="3">
        <f>VLOOKUP(A20,'Scoring entry sheet'!A:C,3,FALSE)</f>
        <v>64</v>
      </c>
      <c r="K20" s="4">
        <f t="shared" si="0"/>
        <v>140</v>
      </c>
      <c r="L20" s="21">
        <f t="shared" si="1"/>
        <v>0.63636363636363635</v>
      </c>
      <c r="M20" s="3">
        <v>17</v>
      </c>
      <c r="N20" s="12"/>
    </row>
    <row r="21" spans="1:14" s="3" customFormat="1">
      <c r="A21" s="3">
        <v>41</v>
      </c>
      <c r="B21" s="3" t="s">
        <v>77</v>
      </c>
      <c r="C21" s="5">
        <v>14.280000000000001</v>
      </c>
      <c r="D21" t="s">
        <v>120</v>
      </c>
      <c r="E21" t="s">
        <v>10</v>
      </c>
      <c r="F21" t="s">
        <v>128</v>
      </c>
      <c r="G21" t="s">
        <v>129</v>
      </c>
      <c r="H21" t="s">
        <v>22</v>
      </c>
      <c r="I21" s="3">
        <f>VLOOKUP(A21,'Scoring entry sheet'!A:B,2,FALSE)</f>
        <v>75.5</v>
      </c>
      <c r="J21" s="3">
        <f>VLOOKUP(A21,'Scoring entry sheet'!A:C,3,FALSE)</f>
        <v>64</v>
      </c>
      <c r="K21" s="4">
        <f t="shared" si="0"/>
        <v>139.5</v>
      </c>
      <c r="L21" s="21">
        <f t="shared" si="1"/>
        <v>0.63409090909090904</v>
      </c>
      <c r="M21" s="3">
        <v>18</v>
      </c>
      <c r="N21" s="12"/>
    </row>
    <row r="22" spans="1:14" s="3" customFormat="1">
      <c r="A22" s="3">
        <v>26</v>
      </c>
      <c r="B22" s="3" t="s">
        <v>77</v>
      </c>
      <c r="C22" s="5">
        <v>12.480000000000002</v>
      </c>
      <c r="D22" t="s">
        <v>19</v>
      </c>
      <c r="E22" t="s">
        <v>10</v>
      </c>
      <c r="F22" t="s">
        <v>87</v>
      </c>
      <c r="G22" t="s">
        <v>88</v>
      </c>
      <c r="H22" t="s">
        <v>22</v>
      </c>
      <c r="I22" s="3">
        <f>VLOOKUP(A22,'Scoring entry sheet'!A:B,2,FALSE)</f>
        <v>72.5</v>
      </c>
      <c r="J22" s="3">
        <f>VLOOKUP(A22,'Scoring entry sheet'!A:C,3,FALSE)</f>
        <v>65</v>
      </c>
      <c r="K22" s="4">
        <f t="shared" si="0"/>
        <v>137.5</v>
      </c>
      <c r="L22" s="21">
        <f t="shared" si="1"/>
        <v>0.625</v>
      </c>
      <c r="M22" s="3">
        <v>19</v>
      </c>
      <c r="N22" s="12"/>
    </row>
    <row r="23" spans="1:14" s="3" customFormat="1">
      <c r="A23" s="3">
        <v>34</v>
      </c>
      <c r="B23" s="3" t="s">
        <v>77</v>
      </c>
      <c r="C23" s="5">
        <v>13.46</v>
      </c>
      <c r="D23" t="s">
        <v>108</v>
      </c>
      <c r="E23" t="s">
        <v>10</v>
      </c>
      <c r="F23" t="s">
        <v>109</v>
      </c>
      <c r="G23" t="s">
        <v>110</v>
      </c>
      <c r="H23" t="s">
        <v>22</v>
      </c>
      <c r="I23" s="3">
        <f>VLOOKUP(A23,'Scoring entry sheet'!A:B,2,FALSE)</f>
        <v>75.5</v>
      </c>
      <c r="J23" s="3">
        <f>VLOOKUP(A23,'Scoring entry sheet'!A:C,3,FALSE)</f>
        <v>62</v>
      </c>
      <c r="K23" s="4">
        <f t="shared" si="0"/>
        <v>137.5</v>
      </c>
      <c r="L23" s="21">
        <f t="shared" si="1"/>
        <v>0.625</v>
      </c>
      <c r="M23" s="3">
        <v>20</v>
      </c>
      <c r="N23" s="12"/>
    </row>
    <row r="24" spans="1:14" s="3" customFormat="1">
      <c r="A24" s="3">
        <v>24</v>
      </c>
      <c r="B24" s="3" t="s">
        <v>77</v>
      </c>
      <c r="C24" s="5">
        <v>12.360000000000001</v>
      </c>
      <c r="D24" t="s">
        <v>81</v>
      </c>
      <c r="E24" t="s">
        <v>10</v>
      </c>
      <c r="F24" t="s">
        <v>82</v>
      </c>
      <c r="G24" t="s">
        <v>83</v>
      </c>
      <c r="H24">
        <v>0</v>
      </c>
      <c r="I24" s="3">
        <f>VLOOKUP(A24,'Scoring entry sheet'!A:B,2,FALSE)</f>
        <v>71.5</v>
      </c>
      <c r="J24" s="3">
        <f>VLOOKUP(A24,'Scoring entry sheet'!A:C,3,FALSE)</f>
        <v>62</v>
      </c>
      <c r="K24" s="4">
        <f t="shared" si="0"/>
        <v>133.5</v>
      </c>
      <c r="L24" s="21">
        <f t="shared" si="1"/>
        <v>0.60681818181818181</v>
      </c>
      <c r="M24" s="3">
        <v>21</v>
      </c>
      <c r="N24" s="3">
        <v>16</v>
      </c>
    </row>
    <row r="25" spans="1:14" s="3" customFormat="1">
      <c r="A25" s="3">
        <v>38</v>
      </c>
      <c r="B25" s="3" t="s">
        <v>77</v>
      </c>
      <c r="C25" s="5">
        <v>14.1</v>
      </c>
      <c r="D25" t="s">
        <v>120</v>
      </c>
      <c r="E25" t="s">
        <v>10</v>
      </c>
      <c r="F25" t="s">
        <v>121</v>
      </c>
      <c r="G25" t="s">
        <v>122</v>
      </c>
      <c r="H25" t="s">
        <v>22</v>
      </c>
      <c r="I25" s="3" t="s">
        <v>354</v>
      </c>
      <c r="J25" s="3" t="s">
        <v>354</v>
      </c>
      <c r="K25" s="4" t="s">
        <v>354</v>
      </c>
      <c r="L25" s="21" t="s">
        <v>354</v>
      </c>
      <c r="N25" s="12"/>
    </row>
    <row r="26" spans="1:14" s="3" customFormat="1">
      <c r="A26" s="3">
        <v>43</v>
      </c>
      <c r="B26" s="3" t="s">
        <v>77</v>
      </c>
      <c r="C26" s="5">
        <v>14.400000000000002</v>
      </c>
      <c r="D26" t="s">
        <v>56</v>
      </c>
      <c r="E26" t="s">
        <v>10</v>
      </c>
      <c r="F26" t="s">
        <v>133</v>
      </c>
      <c r="G26" t="s">
        <v>134</v>
      </c>
      <c r="H26" t="s">
        <v>22</v>
      </c>
      <c r="I26" s="3" t="s">
        <v>354</v>
      </c>
      <c r="J26" s="3" t="s">
        <v>354</v>
      </c>
      <c r="K26" s="4" t="s">
        <v>354</v>
      </c>
      <c r="L26" s="21" t="s">
        <v>354</v>
      </c>
      <c r="N26" s="12"/>
    </row>
  </sheetData>
  <autoFilter ref="A3:H26"/>
  <sortState ref="A4:N26">
    <sortCondition ref="M4:M26"/>
  </sortState>
  <printOptions gridLines="1"/>
  <pageMargins left="0.7" right="0.7" top="0.75" bottom="0.75" header="0.3" footer="0.3"/>
  <pageSetup paperSize="9" scale="77" fitToHeight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2"/>
  <sheetViews>
    <sheetView topLeftCell="E3" zoomScale="120" zoomScaleNormal="120" zoomScalePageLayoutView="120" workbookViewId="0">
      <selection activeCell="L34" sqref="L34"/>
    </sheetView>
  </sheetViews>
  <sheetFormatPr baseColWidth="10" defaultColWidth="8.83203125" defaultRowHeight="14" x14ac:dyDescent="0"/>
  <cols>
    <col min="1" max="1" width="8.83203125" style="3"/>
    <col min="2" max="2" width="9.1640625" style="3" hidden="1" customWidth="1"/>
    <col min="3" max="3" width="9.1640625" style="4" hidden="1" customWidth="1"/>
    <col min="4" max="4" width="27.33203125" bestFit="1" customWidth="1"/>
    <col min="5" max="5" width="9.33203125" style="3" bestFit="1" customWidth="1"/>
    <col min="6" max="6" width="21.5" style="3" bestFit="1" customWidth="1"/>
    <col min="7" max="7" width="26.5" style="4" bestFit="1" customWidth="1"/>
    <col min="8" max="8" width="11.5" bestFit="1" customWidth="1"/>
    <col min="9" max="9" width="20" bestFit="1" customWidth="1"/>
    <col min="10" max="10" width="12" customWidth="1"/>
    <col min="11" max="11" width="13.5" customWidth="1"/>
    <col min="12" max="12" width="11.83203125" style="20" customWidth="1"/>
  </cols>
  <sheetData>
    <row r="1" spans="1:13">
      <c r="A1" s="10" t="s">
        <v>340</v>
      </c>
      <c r="D1" s="11">
        <v>270</v>
      </c>
    </row>
    <row r="2" spans="1:13">
      <c r="A2" s="10" t="s">
        <v>343</v>
      </c>
      <c r="D2" s="11"/>
    </row>
    <row r="3" spans="1:13">
      <c r="A3" s="1"/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3" t="s">
        <v>331</v>
      </c>
      <c r="J3" s="3" t="s">
        <v>330</v>
      </c>
      <c r="K3" s="4" t="s">
        <v>329</v>
      </c>
      <c r="L3" s="20" t="s">
        <v>332</v>
      </c>
      <c r="M3" t="s">
        <v>335</v>
      </c>
    </row>
    <row r="4" spans="1:13" s="3" customFormat="1">
      <c r="A4" s="3">
        <v>70</v>
      </c>
      <c r="B4" s="3" t="s">
        <v>178</v>
      </c>
      <c r="C4" s="6">
        <v>10.340000000000002</v>
      </c>
      <c r="D4" t="s">
        <v>84</v>
      </c>
      <c r="E4" t="s">
        <v>14</v>
      </c>
      <c r="F4" t="s">
        <v>179</v>
      </c>
      <c r="G4" t="s">
        <v>180</v>
      </c>
      <c r="H4">
        <v>0</v>
      </c>
      <c r="I4" s="3">
        <f>VLOOKUP(A4,'Scoring entry sheet'!A:B,2,FALSE)</f>
        <v>118.5</v>
      </c>
      <c r="J4" s="3">
        <f>VLOOKUP(A4,'Scoring entry sheet'!A:C,3,FALSE)</f>
        <v>70</v>
      </c>
      <c r="K4" s="4">
        <f t="shared" ref="K4:K32" si="0">I4+J4</f>
        <v>188.5</v>
      </c>
      <c r="L4" s="21">
        <f t="shared" ref="L4:L32" si="1">K4/D$1</f>
        <v>0.69814814814814818</v>
      </c>
      <c r="M4" s="3">
        <v>1</v>
      </c>
    </row>
    <row r="5" spans="1:13" s="3" customFormat="1">
      <c r="A5" s="3">
        <v>85</v>
      </c>
      <c r="B5" s="3" t="s">
        <v>178</v>
      </c>
      <c r="C5" s="6">
        <v>12.14</v>
      </c>
      <c r="D5" t="s">
        <v>74</v>
      </c>
      <c r="E5" t="s">
        <v>14</v>
      </c>
      <c r="F5" t="s">
        <v>198</v>
      </c>
      <c r="G5" t="s">
        <v>199</v>
      </c>
      <c r="H5">
        <v>0</v>
      </c>
      <c r="I5" s="3">
        <f>VLOOKUP(A5,'Scoring entry sheet'!A:B,2,FALSE)</f>
        <v>117.5</v>
      </c>
      <c r="J5" s="3">
        <f>VLOOKUP(A5,'Scoring entry sheet'!A:C,3,FALSE)</f>
        <v>68</v>
      </c>
      <c r="K5" s="4">
        <f t="shared" si="0"/>
        <v>185.5</v>
      </c>
      <c r="L5" s="21">
        <f t="shared" si="1"/>
        <v>0.687037037037037</v>
      </c>
      <c r="M5" s="14">
        <v>2</v>
      </c>
    </row>
    <row r="6" spans="1:13" s="3" customFormat="1">
      <c r="A6" s="3">
        <v>67</v>
      </c>
      <c r="B6" s="3" t="s">
        <v>141</v>
      </c>
      <c r="C6" s="6">
        <v>10.16</v>
      </c>
      <c r="D6" t="s">
        <v>106</v>
      </c>
      <c r="E6" t="s">
        <v>14</v>
      </c>
      <c r="F6" t="s">
        <v>172</v>
      </c>
      <c r="G6" t="s">
        <v>173</v>
      </c>
      <c r="H6">
        <v>0</v>
      </c>
      <c r="I6" s="3">
        <f>VLOOKUP(A6,'Scoring entry sheet'!A:B,2,FALSE)</f>
        <v>117</v>
      </c>
      <c r="J6" s="3">
        <f>VLOOKUP(A6,'Scoring entry sheet'!A:C,3,FALSE)</f>
        <v>68</v>
      </c>
      <c r="K6" s="4">
        <f t="shared" si="0"/>
        <v>185</v>
      </c>
      <c r="L6" s="21">
        <f t="shared" si="1"/>
        <v>0.68518518518518523</v>
      </c>
      <c r="M6" s="3">
        <v>3</v>
      </c>
    </row>
    <row r="7" spans="1:13" s="3" customFormat="1">
      <c r="A7" s="3">
        <v>80</v>
      </c>
      <c r="B7" s="3" t="s">
        <v>178</v>
      </c>
      <c r="C7" s="6">
        <v>11.440000000000003</v>
      </c>
      <c r="D7" t="s">
        <v>130</v>
      </c>
      <c r="E7" t="s">
        <v>14</v>
      </c>
      <c r="F7" t="s">
        <v>60</v>
      </c>
      <c r="G7" t="s">
        <v>61</v>
      </c>
      <c r="H7">
        <v>0</v>
      </c>
      <c r="I7" s="3">
        <f>VLOOKUP(A7,'Scoring entry sheet'!A:B,2,FALSE)</f>
        <v>117</v>
      </c>
      <c r="J7" s="3">
        <f>VLOOKUP(A7,'Scoring entry sheet'!A:C,3,FALSE)</f>
        <v>68</v>
      </c>
      <c r="K7" s="4">
        <f t="shared" si="0"/>
        <v>185</v>
      </c>
      <c r="L7" s="21">
        <f t="shared" si="1"/>
        <v>0.68518518518518523</v>
      </c>
      <c r="M7" s="14">
        <v>3</v>
      </c>
    </row>
    <row r="8" spans="1:13" s="3" customFormat="1">
      <c r="A8" s="3">
        <v>82</v>
      </c>
      <c r="B8" s="3" t="s">
        <v>178</v>
      </c>
      <c r="C8" s="6">
        <v>11.560000000000004</v>
      </c>
      <c r="D8" t="s">
        <v>95</v>
      </c>
      <c r="E8" t="s">
        <v>14</v>
      </c>
      <c r="F8" t="s">
        <v>194</v>
      </c>
      <c r="G8" t="s">
        <v>195</v>
      </c>
      <c r="H8">
        <v>0</v>
      </c>
      <c r="I8" s="3">
        <f>VLOOKUP(A8,'Scoring entry sheet'!A:B,2,FALSE)</f>
        <v>116.5</v>
      </c>
      <c r="J8" s="3">
        <f>VLOOKUP(A8,'Scoring entry sheet'!A:C,3,FALSE)</f>
        <v>68</v>
      </c>
      <c r="K8" s="4">
        <f t="shared" si="0"/>
        <v>184.5</v>
      </c>
      <c r="L8" s="21">
        <f t="shared" si="1"/>
        <v>0.68333333333333335</v>
      </c>
      <c r="M8" s="3">
        <v>5</v>
      </c>
    </row>
    <row r="9" spans="1:13" s="3" customFormat="1">
      <c r="A9" s="3">
        <v>59</v>
      </c>
      <c r="B9" s="3" t="s">
        <v>141</v>
      </c>
      <c r="C9" s="6">
        <v>9.1800000000000015</v>
      </c>
      <c r="D9" t="s">
        <v>135</v>
      </c>
      <c r="E9" t="s">
        <v>14</v>
      </c>
      <c r="F9" t="s">
        <v>158</v>
      </c>
      <c r="G9" t="s">
        <v>159</v>
      </c>
      <c r="H9">
        <v>0</v>
      </c>
      <c r="I9" s="3">
        <f>VLOOKUP(A9,'Scoring entry sheet'!A:B,2,FALSE)</f>
        <v>115</v>
      </c>
      <c r="J9" s="3">
        <f>VLOOKUP(A9,'Scoring entry sheet'!A:C,3,FALSE)</f>
        <v>67</v>
      </c>
      <c r="K9" s="4">
        <f t="shared" si="0"/>
        <v>182</v>
      </c>
      <c r="L9" s="21">
        <f t="shared" si="1"/>
        <v>0.67407407407407405</v>
      </c>
      <c r="M9" s="14">
        <v>6</v>
      </c>
    </row>
    <row r="10" spans="1:13" s="3" customFormat="1">
      <c r="A10" s="3">
        <v>77</v>
      </c>
      <c r="B10" s="3" t="s">
        <v>178</v>
      </c>
      <c r="C10" s="6">
        <v>11.260000000000002</v>
      </c>
      <c r="D10" t="s">
        <v>62</v>
      </c>
      <c r="E10" t="s">
        <v>14</v>
      </c>
      <c r="F10" t="s">
        <v>188</v>
      </c>
      <c r="G10" t="s">
        <v>189</v>
      </c>
      <c r="H10">
        <v>0</v>
      </c>
      <c r="I10" s="3">
        <f>VLOOKUP(A10,'Scoring entry sheet'!A:B,2,FALSE)</f>
        <v>115.5</v>
      </c>
      <c r="J10" s="3">
        <f>VLOOKUP(A10,'Scoring entry sheet'!A:C,3,FALSE)</f>
        <v>66</v>
      </c>
      <c r="K10" s="4">
        <f t="shared" si="0"/>
        <v>181.5</v>
      </c>
      <c r="L10" s="21">
        <f t="shared" si="1"/>
        <v>0.67222222222222228</v>
      </c>
      <c r="M10" s="3">
        <v>7</v>
      </c>
    </row>
    <row r="11" spans="1:13" s="3" customFormat="1">
      <c r="A11" s="3">
        <v>68</v>
      </c>
      <c r="B11" s="3" t="s">
        <v>141</v>
      </c>
      <c r="C11" s="6">
        <v>10.220000000000001</v>
      </c>
      <c r="D11" t="s">
        <v>15</v>
      </c>
      <c r="E11" t="s">
        <v>14</v>
      </c>
      <c r="F11" t="s">
        <v>174</v>
      </c>
      <c r="G11" t="s">
        <v>175</v>
      </c>
      <c r="H11">
        <v>0</v>
      </c>
      <c r="I11" s="3">
        <f>VLOOKUP(A11,'Scoring entry sheet'!A:B,2,FALSE)</f>
        <v>112.5</v>
      </c>
      <c r="J11" s="3">
        <f>VLOOKUP(A11,'Scoring entry sheet'!A:C,3,FALSE)</f>
        <v>67</v>
      </c>
      <c r="K11" s="4">
        <f t="shared" si="0"/>
        <v>179.5</v>
      </c>
      <c r="L11" s="21">
        <f t="shared" si="1"/>
        <v>0.66481481481481486</v>
      </c>
      <c r="M11" s="14">
        <v>8</v>
      </c>
    </row>
    <row r="12" spans="1:13" s="3" customFormat="1">
      <c r="A12" s="3">
        <v>61</v>
      </c>
      <c r="B12" s="3" t="s">
        <v>141</v>
      </c>
      <c r="C12" s="6">
        <v>9.3000000000000025</v>
      </c>
      <c r="D12" t="s">
        <v>117</v>
      </c>
      <c r="E12" t="s">
        <v>14</v>
      </c>
      <c r="F12" t="s">
        <v>160</v>
      </c>
      <c r="G12" t="s">
        <v>161</v>
      </c>
      <c r="H12">
        <v>0</v>
      </c>
      <c r="I12" s="3">
        <f>VLOOKUP(A12,'Scoring entry sheet'!A:B,2,FALSE)</f>
        <v>112</v>
      </c>
      <c r="J12" s="3">
        <f>VLOOKUP(A12,'Scoring entry sheet'!A:C,3,FALSE)</f>
        <v>67</v>
      </c>
      <c r="K12" s="4">
        <f t="shared" si="0"/>
        <v>179</v>
      </c>
      <c r="L12" s="21">
        <f t="shared" si="1"/>
        <v>0.66296296296296298</v>
      </c>
      <c r="M12" s="3">
        <v>9</v>
      </c>
    </row>
    <row r="13" spans="1:13" s="3" customFormat="1">
      <c r="A13" s="3">
        <v>83</v>
      </c>
      <c r="B13" s="3" t="s">
        <v>178</v>
      </c>
      <c r="C13" s="6">
        <v>12.02</v>
      </c>
      <c r="D13" t="s">
        <v>65</v>
      </c>
      <c r="E13" t="s">
        <v>14</v>
      </c>
      <c r="F13" t="s">
        <v>196</v>
      </c>
      <c r="G13" t="s">
        <v>197</v>
      </c>
      <c r="H13">
        <v>0</v>
      </c>
      <c r="I13" s="3">
        <f>VLOOKUP(A13,'Scoring entry sheet'!A:B,2,FALSE)</f>
        <v>113</v>
      </c>
      <c r="J13" s="3">
        <f>VLOOKUP(A13,'Scoring entry sheet'!A:C,3,FALSE)</f>
        <v>66</v>
      </c>
      <c r="K13" s="4">
        <f t="shared" si="0"/>
        <v>179</v>
      </c>
      <c r="L13" s="21">
        <f t="shared" si="1"/>
        <v>0.66296296296296298</v>
      </c>
      <c r="M13" s="14">
        <v>10</v>
      </c>
    </row>
    <row r="14" spans="1:13" s="3" customFormat="1">
      <c r="A14" s="3">
        <v>87</v>
      </c>
      <c r="B14" s="3" t="s">
        <v>178</v>
      </c>
      <c r="C14" s="6">
        <v>12.260000000000002</v>
      </c>
      <c r="D14" t="s">
        <v>78</v>
      </c>
      <c r="E14" t="s">
        <v>14</v>
      </c>
      <c r="F14" t="s">
        <v>202</v>
      </c>
      <c r="G14" t="s">
        <v>203</v>
      </c>
      <c r="H14">
        <v>0</v>
      </c>
      <c r="I14" s="3">
        <f>VLOOKUP(A14,'Scoring entry sheet'!A:B,2,FALSE)</f>
        <v>114</v>
      </c>
      <c r="J14" s="3">
        <f>VLOOKUP(A14,'Scoring entry sheet'!A:C,3,FALSE)</f>
        <v>65</v>
      </c>
      <c r="K14" s="4">
        <f t="shared" si="0"/>
        <v>179</v>
      </c>
      <c r="L14" s="21">
        <f t="shared" si="1"/>
        <v>0.66296296296296298</v>
      </c>
      <c r="M14" s="3">
        <v>11</v>
      </c>
    </row>
    <row r="15" spans="1:13" s="3" customFormat="1">
      <c r="A15" s="3">
        <v>69</v>
      </c>
      <c r="B15" s="3" t="s">
        <v>141</v>
      </c>
      <c r="C15" s="6">
        <v>10.280000000000001</v>
      </c>
      <c r="D15" t="s">
        <v>30</v>
      </c>
      <c r="E15" t="s">
        <v>14</v>
      </c>
      <c r="F15" t="s">
        <v>176</v>
      </c>
      <c r="G15" t="s">
        <v>177</v>
      </c>
      <c r="H15">
        <v>0</v>
      </c>
      <c r="I15" s="3">
        <f>VLOOKUP(A15,'Scoring entry sheet'!A:B,2,FALSE)</f>
        <v>112</v>
      </c>
      <c r="J15" s="3">
        <f>VLOOKUP(A15,'Scoring entry sheet'!A:C,3,FALSE)</f>
        <v>66</v>
      </c>
      <c r="K15" s="4">
        <f t="shared" si="0"/>
        <v>178</v>
      </c>
      <c r="L15" s="21">
        <f t="shared" si="1"/>
        <v>0.65925925925925921</v>
      </c>
      <c r="M15" s="14">
        <v>12</v>
      </c>
    </row>
    <row r="16" spans="1:13" s="3" customFormat="1">
      <c r="A16" s="3">
        <v>76</v>
      </c>
      <c r="B16" s="3" t="s">
        <v>178</v>
      </c>
      <c r="C16" s="6">
        <v>11.200000000000001</v>
      </c>
      <c r="D16" t="s">
        <v>36</v>
      </c>
      <c r="E16" t="s">
        <v>14</v>
      </c>
      <c r="F16" t="s">
        <v>49</v>
      </c>
      <c r="G16" t="s">
        <v>50</v>
      </c>
      <c r="H16">
        <v>0</v>
      </c>
      <c r="I16" s="3">
        <f>VLOOKUP(A16,'Scoring entry sheet'!A:B,2,FALSE)</f>
        <v>111.5</v>
      </c>
      <c r="J16" s="3">
        <f>VLOOKUP(A16,'Scoring entry sheet'!A:C,3,FALSE)</f>
        <v>66</v>
      </c>
      <c r="K16" s="4">
        <f t="shared" si="0"/>
        <v>177.5</v>
      </c>
      <c r="L16" s="21">
        <f t="shared" si="1"/>
        <v>0.65740740740740744</v>
      </c>
      <c r="M16" s="3">
        <v>13</v>
      </c>
    </row>
    <row r="17" spans="1:13" s="3" customFormat="1">
      <c r="A17" s="3">
        <v>52</v>
      </c>
      <c r="B17" s="3" t="s">
        <v>141</v>
      </c>
      <c r="C17" s="6">
        <v>8.3600000000000012</v>
      </c>
      <c r="D17" t="s">
        <v>103</v>
      </c>
      <c r="E17" t="s">
        <v>14</v>
      </c>
      <c r="F17" t="s">
        <v>144</v>
      </c>
      <c r="G17" t="s">
        <v>145</v>
      </c>
      <c r="H17">
        <v>0</v>
      </c>
      <c r="I17" s="3">
        <f>VLOOKUP(A17,'Scoring entry sheet'!A:B,2,FALSE)</f>
        <v>110.5</v>
      </c>
      <c r="J17" s="3">
        <f>VLOOKUP(A17,'Scoring entry sheet'!A:C,3,FALSE)</f>
        <v>66</v>
      </c>
      <c r="K17" s="4">
        <f t="shared" si="0"/>
        <v>176.5</v>
      </c>
      <c r="L17" s="21">
        <f t="shared" si="1"/>
        <v>0.65370370370370368</v>
      </c>
      <c r="M17" s="14">
        <v>14</v>
      </c>
    </row>
    <row r="18" spans="1:13" s="3" customFormat="1">
      <c r="A18" s="3">
        <v>75</v>
      </c>
      <c r="B18" s="3" t="s">
        <v>178</v>
      </c>
      <c r="C18" s="6">
        <v>11.14</v>
      </c>
      <c r="D18" t="s">
        <v>92</v>
      </c>
      <c r="E18" t="s">
        <v>14</v>
      </c>
      <c r="F18" t="s">
        <v>186</v>
      </c>
      <c r="G18" t="s">
        <v>187</v>
      </c>
      <c r="H18">
        <v>0</v>
      </c>
      <c r="I18" s="3">
        <f>VLOOKUP(A18,'Scoring entry sheet'!A:B,2,FALSE)</f>
        <v>107</v>
      </c>
      <c r="J18" s="3">
        <f>VLOOKUP(A18,'Scoring entry sheet'!A:C,3,FALSE)</f>
        <v>63</v>
      </c>
      <c r="K18" s="4">
        <f t="shared" si="0"/>
        <v>170</v>
      </c>
      <c r="L18" s="21">
        <f t="shared" si="1"/>
        <v>0.62962962962962965</v>
      </c>
      <c r="M18" s="3">
        <v>15</v>
      </c>
    </row>
    <row r="19" spans="1:13" s="3" customFormat="1">
      <c r="A19" s="3">
        <v>65</v>
      </c>
      <c r="B19" s="3" t="s">
        <v>141</v>
      </c>
      <c r="C19" s="6">
        <v>10.039999999999999</v>
      </c>
      <c r="D19" t="s">
        <v>24</v>
      </c>
      <c r="E19" t="s">
        <v>14</v>
      </c>
      <c r="F19" t="s">
        <v>168</v>
      </c>
      <c r="G19" t="s">
        <v>169</v>
      </c>
      <c r="H19">
        <v>0</v>
      </c>
      <c r="I19" s="3">
        <f>VLOOKUP(A19,'Scoring entry sheet'!A:B,2,FALSE)</f>
        <v>106</v>
      </c>
      <c r="J19" s="3">
        <f>VLOOKUP(A19,'Scoring entry sheet'!A:C,3,FALSE)</f>
        <v>63</v>
      </c>
      <c r="K19" s="4">
        <f t="shared" si="0"/>
        <v>169</v>
      </c>
      <c r="L19" s="21">
        <f t="shared" si="1"/>
        <v>0.62592592592592589</v>
      </c>
      <c r="M19" s="14">
        <v>16</v>
      </c>
    </row>
    <row r="20" spans="1:13" s="3" customFormat="1">
      <c r="A20" s="3">
        <v>73</v>
      </c>
      <c r="B20" s="3" t="s">
        <v>178</v>
      </c>
      <c r="C20" s="6">
        <v>10.520000000000003</v>
      </c>
      <c r="D20" t="s">
        <v>39</v>
      </c>
      <c r="E20" t="s">
        <v>14</v>
      </c>
      <c r="F20" t="s">
        <v>183</v>
      </c>
      <c r="G20" t="s">
        <v>184</v>
      </c>
      <c r="H20">
        <v>0</v>
      </c>
      <c r="I20" s="3">
        <f>VLOOKUP(A20,'Scoring entry sheet'!A:B,2,FALSE)</f>
        <v>106.5</v>
      </c>
      <c r="J20" s="3">
        <f>VLOOKUP(A20,'Scoring entry sheet'!A:C,3,FALSE)</f>
        <v>62</v>
      </c>
      <c r="K20" s="4">
        <f t="shared" si="0"/>
        <v>168.5</v>
      </c>
      <c r="L20" s="21">
        <f t="shared" si="1"/>
        <v>0.62407407407407411</v>
      </c>
      <c r="M20" s="3">
        <v>17</v>
      </c>
    </row>
    <row r="21" spans="1:13" s="3" customFormat="1">
      <c r="A21" s="3">
        <v>64</v>
      </c>
      <c r="B21" s="3" t="s">
        <v>141</v>
      </c>
      <c r="C21" s="6">
        <v>9.58</v>
      </c>
      <c r="D21" t="s">
        <v>111</v>
      </c>
      <c r="E21" t="s">
        <v>14</v>
      </c>
      <c r="F21" t="s">
        <v>166</v>
      </c>
      <c r="G21" t="s">
        <v>167</v>
      </c>
      <c r="H21">
        <v>0</v>
      </c>
      <c r="I21" s="3">
        <f>VLOOKUP(A21,'Scoring entry sheet'!A:B,2,FALSE)</f>
        <v>105.5</v>
      </c>
      <c r="J21" s="3">
        <f>VLOOKUP(A21,'Scoring entry sheet'!A:C,3,FALSE)</f>
        <v>62</v>
      </c>
      <c r="K21" s="4">
        <f t="shared" si="0"/>
        <v>167.5</v>
      </c>
      <c r="L21" s="21">
        <f t="shared" si="1"/>
        <v>0.62037037037037035</v>
      </c>
      <c r="M21" s="14">
        <v>18</v>
      </c>
    </row>
    <row r="22" spans="1:13" s="3" customFormat="1">
      <c r="A22" s="3">
        <v>78</v>
      </c>
      <c r="B22" s="3" t="s">
        <v>178</v>
      </c>
      <c r="C22" s="6">
        <v>11.320000000000002</v>
      </c>
      <c r="D22" t="s">
        <v>89</v>
      </c>
      <c r="E22" t="s">
        <v>14</v>
      </c>
      <c r="F22" t="s">
        <v>190</v>
      </c>
      <c r="G22" t="s">
        <v>191</v>
      </c>
      <c r="H22">
        <v>0</v>
      </c>
      <c r="I22" s="3">
        <f>VLOOKUP(A22,'Scoring entry sheet'!A:B,2,FALSE)</f>
        <v>104</v>
      </c>
      <c r="J22" s="3">
        <f>VLOOKUP(A22,'Scoring entry sheet'!A:C,3,FALSE)</f>
        <v>62</v>
      </c>
      <c r="K22" s="4">
        <f t="shared" si="0"/>
        <v>166</v>
      </c>
      <c r="L22" s="21">
        <f t="shared" si="1"/>
        <v>0.61481481481481481</v>
      </c>
      <c r="M22" s="3">
        <v>19</v>
      </c>
    </row>
    <row r="23" spans="1:13" s="3" customFormat="1">
      <c r="A23" s="3">
        <v>86</v>
      </c>
      <c r="B23" s="3" t="s">
        <v>178</v>
      </c>
      <c r="C23" s="6">
        <v>12.200000000000001</v>
      </c>
      <c r="D23" t="s">
        <v>98</v>
      </c>
      <c r="E23" t="s">
        <v>14</v>
      </c>
      <c r="F23" t="s">
        <v>200</v>
      </c>
      <c r="G23" t="s">
        <v>201</v>
      </c>
      <c r="H23">
        <v>0</v>
      </c>
      <c r="I23" s="3">
        <f>VLOOKUP(A23,'Scoring entry sheet'!A:B,2,FALSE)</f>
        <v>102</v>
      </c>
      <c r="J23" s="3">
        <f>VLOOKUP(A23,'Scoring entry sheet'!A:C,3,FALSE)</f>
        <v>62</v>
      </c>
      <c r="K23" s="4">
        <f t="shared" si="0"/>
        <v>164</v>
      </c>
      <c r="L23" s="21">
        <f t="shared" si="1"/>
        <v>0.6074074074074074</v>
      </c>
      <c r="M23" s="14">
        <v>20</v>
      </c>
    </row>
    <row r="24" spans="1:13" s="3" customFormat="1">
      <c r="A24" s="3">
        <v>56</v>
      </c>
      <c r="B24" s="3" t="s">
        <v>141</v>
      </c>
      <c r="C24" s="6">
        <v>9</v>
      </c>
      <c r="D24" t="s">
        <v>68</v>
      </c>
      <c r="E24" t="s">
        <v>14</v>
      </c>
      <c r="F24" t="s">
        <v>152</v>
      </c>
      <c r="G24" t="s">
        <v>153</v>
      </c>
      <c r="H24">
        <v>0</v>
      </c>
      <c r="I24" s="3">
        <f>VLOOKUP(A24,'Scoring entry sheet'!A:B,2,FALSE)</f>
        <v>99.5</v>
      </c>
      <c r="J24" s="3">
        <f>VLOOKUP(A24,'Scoring entry sheet'!A:C,3,FALSE)</f>
        <v>62</v>
      </c>
      <c r="K24" s="4">
        <f t="shared" si="0"/>
        <v>161.5</v>
      </c>
      <c r="L24" s="21">
        <f t="shared" si="1"/>
        <v>0.5981481481481481</v>
      </c>
      <c r="M24" s="3">
        <v>21</v>
      </c>
    </row>
    <row r="25" spans="1:13" s="3" customFormat="1">
      <c r="A25" s="3">
        <v>55</v>
      </c>
      <c r="B25" s="3" t="s">
        <v>141</v>
      </c>
      <c r="C25" s="6">
        <v>8.5400000000000027</v>
      </c>
      <c r="D25" t="s">
        <v>33</v>
      </c>
      <c r="E25" t="s">
        <v>14</v>
      </c>
      <c r="F25" t="s">
        <v>150</v>
      </c>
      <c r="G25" t="s">
        <v>151</v>
      </c>
      <c r="H25">
        <v>0</v>
      </c>
      <c r="I25" s="3">
        <f>VLOOKUP(A25,'Scoring entry sheet'!A:B,2,FALSE)</f>
        <v>102</v>
      </c>
      <c r="J25" s="3">
        <f>VLOOKUP(A25,'Scoring entry sheet'!A:C,3,FALSE)</f>
        <v>59</v>
      </c>
      <c r="K25" s="4">
        <f t="shared" si="0"/>
        <v>161</v>
      </c>
      <c r="L25" s="21">
        <f t="shared" si="1"/>
        <v>0.59629629629629632</v>
      </c>
      <c r="M25" s="14">
        <v>22</v>
      </c>
    </row>
    <row r="26" spans="1:13" s="3" customFormat="1">
      <c r="A26" s="3">
        <v>62</v>
      </c>
      <c r="B26" s="3" t="s">
        <v>141</v>
      </c>
      <c r="C26" s="6">
        <v>9.360000000000003</v>
      </c>
      <c r="D26" t="s">
        <v>11</v>
      </c>
      <c r="E26" t="s">
        <v>14</v>
      </c>
      <c r="F26" t="s">
        <v>162</v>
      </c>
      <c r="G26" t="s">
        <v>163</v>
      </c>
      <c r="H26">
        <v>0</v>
      </c>
      <c r="I26" s="3">
        <f>VLOOKUP(A26,'Scoring entry sheet'!A:B,2,FALSE)</f>
        <v>99.5</v>
      </c>
      <c r="J26" s="3">
        <f>VLOOKUP(A26,'Scoring entry sheet'!A:C,3,FALSE)</f>
        <v>61</v>
      </c>
      <c r="K26" s="4">
        <f t="shared" si="0"/>
        <v>160.5</v>
      </c>
      <c r="L26" s="21">
        <f t="shared" si="1"/>
        <v>0.59444444444444444</v>
      </c>
      <c r="M26" s="3">
        <v>23</v>
      </c>
    </row>
    <row r="27" spans="1:13" s="3" customFormat="1">
      <c r="A27" s="3">
        <v>74</v>
      </c>
      <c r="B27" s="3" t="s">
        <v>178</v>
      </c>
      <c r="C27" s="6">
        <v>10.580000000000004</v>
      </c>
      <c r="D27" t="s">
        <v>51</v>
      </c>
      <c r="E27" t="s">
        <v>14</v>
      </c>
      <c r="F27" t="s">
        <v>185</v>
      </c>
      <c r="G27">
        <v>0</v>
      </c>
      <c r="H27">
        <v>0</v>
      </c>
      <c r="I27" s="3">
        <f>VLOOKUP(A27,'Scoring entry sheet'!A:B,2,FALSE)</f>
        <v>95</v>
      </c>
      <c r="J27" s="3">
        <f>VLOOKUP(A27,'Scoring entry sheet'!A:C,3,FALSE)</f>
        <v>58</v>
      </c>
      <c r="K27" s="4">
        <f t="shared" si="0"/>
        <v>153</v>
      </c>
      <c r="L27" s="21">
        <f t="shared" si="1"/>
        <v>0.56666666666666665</v>
      </c>
      <c r="M27" s="14">
        <v>24</v>
      </c>
    </row>
    <row r="28" spans="1:13" s="3" customFormat="1">
      <c r="A28" s="3">
        <v>66</v>
      </c>
      <c r="B28" s="3" t="s">
        <v>141</v>
      </c>
      <c r="C28" s="6">
        <v>10.1</v>
      </c>
      <c r="D28" t="s">
        <v>81</v>
      </c>
      <c r="E28" t="s">
        <v>14</v>
      </c>
      <c r="F28" t="s">
        <v>170</v>
      </c>
      <c r="G28" t="s">
        <v>171</v>
      </c>
      <c r="H28">
        <v>0</v>
      </c>
      <c r="I28" s="3">
        <f>VLOOKUP(A28,'Scoring entry sheet'!A:B,2,FALSE)</f>
        <v>95.5</v>
      </c>
      <c r="J28" s="3">
        <f>VLOOKUP(A28,'Scoring entry sheet'!A:C,3,FALSE)</f>
        <v>57</v>
      </c>
      <c r="K28" s="4">
        <f t="shared" si="0"/>
        <v>152.5</v>
      </c>
      <c r="L28" s="21">
        <f t="shared" si="1"/>
        <v>0.56481481481481477</v>
      </c>
      <c r="M28" s="3">
        <v>25</v>
      </c>
    </row>
    <row r="29" spans="1:13" s="3" customFormat="1">
      <c r="A29" s="3">
        <v>54</v>
      </c>
      <c r="B29" s="3" t="s">
        <v>141</v>
      </c>
      <c r="C29" s="6">
        <v>8.4800000000000022</v>
      </c>
      <c r="D29" t="s">
        <v>9</v>
      </c>
      <c r="E29" t="s">
        <v>14</v>
      </c>
      <c r="F29" t="s">
        <v>148</v>
      </c>
      <c r="G29" t="s">
        <v>149</v>
      </c>
      <c r="H29">
        <v>0</v>
      </c>
      <c r="I29" s="3">
        <f>VLOOKUP(A29,'Scoring entry sheet'!A:B,2,FALSE)</f>
        <v>94</v>
      </c>
      <c r="J29" s="3">
        <f>VLOOKUP(A29,'Scoring entry sheet'!A:C,3,FALSE)</f>
        <v>58</v>
      </c>
      <c r="K29" s="4">
        <f t="shared" si="0"/>
        <v>152</v>
      </c>
      <c r="L29" s="21">
        <f t="shared" si="1"/>
        <v>0.562962962962963</v>
      </c>
      <c r="M29" s="14">
        <v>26</v>
      </c>
    </row>
    <row r="30" spans="1:13" s="3" customFormat="1">
      <c r="A30" s="3">
        <v>57</v>
      </c>
      <c r="B30" s="3" t="s">
        <v>141</v>
      </c>
      <c r="C30" s="6">
        <v>9.06</v>
      </c>
      <c r="D30" t="s">
        <v>42</v>
      </c>
      <c r="E30" t="s">
        <v>14</v>
      </c>
      <c r="F30" t="s">
        <v>154</v>
      </c>
      <c r="G30" t="s">
        <v>155</v>
      </c>
      <c r="H30">
        <v>0</v>
      </c>
      <c r="I30" s="3">
        <f>VLOOKUP(A30,'Scoring entry sheet'!A:B,2,FALSE)</f>
        <v>94</v>
      </c>
      <c r="J30" s="3">
        <f>VLOOKUP(A30,'Scoring entry sheet'!A:C,3,FALSE)</f>
        <v>58</v>
      </c>
      <c r="K30" s="4">
        <f t="shared" si="0"/>
        <v>152</v>
      </c>
      <c r="L30" s="21">
        <f t="shared" si="1"/>
        <v>0.562962962962963</v>
      </c>
      <c r="M30" s="3">
        <v>26</v>
      </c>
    </row>
    <row r="31" spans="1:13" s="3" customFormat="1">
      <c r="A31" s="3">
        <v>51</v>
      </c>
      <c r="B31" s="3" t="s">
        <v>141</v>
      </c>
      <c r="C31" s="6">
        <v>8.3000000000000007</v>
      </c>
      <c r="D31" t="s">
        <v>71</v>
      </c>
      <c r="E31" t="s">
        <v>14</v>
      </c>
      <c r="F31" t="s">
        <v>142</v>
      </c>
      <c r="G31" t="s">
        <v>143</v>
      </c>
      <c r="H31">
        <v>0</v>
      </c>
      <c r="I31" s="3">
        <f>VLOOKUP(A31,'Scoring entry sheet'!A:B,2,FALSE)</f>
        <v>89</v>
      </c>
      <c r="J31" s="3">
        <f>VLOOKUP(A31,'Scoring entry sheet'!A:C,3,FALSE)</f>
        <v>56</v>
      </c>
      <c r="K31" s="4">
        <f t="shared" si="0"/>
        <v>145</v>
      </c>
      <c r="L31" s="21">
        <f t="shared" si="1"/>
        <v>0.53703703703703709</v>
      </c>
      <c r="M31" s="14">
        <v>28</v>
      </c>
    </row>
    <row r="32" spans="1:13" s="3" customFormat="1">
      <c r="A32" s="3">
        <v>81</v>
      </c>
      <c r="B32" s="3" t="s">
        <v>178</v>
      </c>
      <c r="C32" s="6">
        <v>11.500000000000004</v>
      </c>
      <c r="D32" t="s">
        <v>123</v>
      </c>
      <c r="E32" t="s">
        <v>14</v>
      </c>
      <c r="F32" t="s">
        <v>192</v>
      </c>
      <c r="G32" t="s">
        <v>193</v>
      </c>
      <c r="H32">
        <v>0</v>
      </c>
      <c r="I32" s="3">
        <f>VLOOKUP(A32,'Scoring entry sheet'!A:B,2,FALSE)</f>
        <v>86.5</v>
      </c>
      <c r="J32" s="3">
        <f>VLOOKUP(A32,'Scoring entry sheet'!A:C,3,FALSE)</f>
        <v>56</v>
      </c>
      <c r="K32" s="4">
        <f t="shared" si="0"/>
        <v>142.5</v>
      </c>
      <c r="L32" s="21">
        <f t="shared" si="1"/>
        <v>0.52777777777777779</v>
      </c>
      <c r="M32" s="3">
        <v>29</v>
      </c>
    </row>
  </sheetData>
  <autoFilter ref="A3:H32"/>
  <sortState ref="A4:M32">
    <sortCondition descending="1" ref="L4:L32"/>
  </sortState>
  <pageMargins left="0.25" right="0.25" top="0.75" bottom="0.75" header="0.3" footer="0.3"/>
  <pageSetup paperSize="9" scale="74" fitToHeight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6"/>
  <sheetViews>
    <sheetView topLeftCell="F1" zoomScale="120" zoomScaleNormal="120" zoomScalePageLayoutView="120" workbookViewId="0">
      <selection activeCell="N1" sqref="N1:N1048576"/>
    </sheetView>
  </sheetViews>
  <sheetFormatPr baseColWidth="10" defaultColWidth="8.83203125" defaultRowHeight="14" x14ac:dyDescent="0"/>
  <cols>
    <col min="1" max="1" width="8.83203125" style="3"/>
    <col min="2" max="2" width="9.1640625" style="3" hidden="1" customWidth="1"/>
    <col min="3" max="3" width="9.1640625" style="4" hidden="1" customWidth="1"/>
    <col min="4" max="4" width="27.33203125" bestFit="1" customWidth="1"/>
    <col min="5" max="5" width="9.33203125" style="3" bestFit="1" customWidth="1"/>
    <col min="6" max="6" width="21.5" style="3" bestFit="1" customWidth="1"/>
    <col min="7" max="7" width="26.5" style="4" bestFit="1" customWidth="1"/>
    <col min="8" max="8" width="11.5" bestFit="1" customWidth="1"/>
    <col min="9" max="9" width="20" bestFit="1" customWidth="1"/>
    <col min="10" max="10" width="12" customWidth="1"/>
    <col min="11" max="11" width="13.5" customWidth="1"/>
    <col min="12" max="12" width="11.83203125" style="20" customWidth="1"/>
    <col min="14" max="14" width="0" hidden="1" customWidth="1"/>
  </cols>
  <sheetData>
    <row r="1" spans="1:14">
      <c r="A1" s="10" t="s">
        <v>340</v>
      </c>
      <c r="D1" s="11">
        <v>270</v>
      </c>
    </row>
    <row r="2" spans="1:14">
      <c r="A2" s="10" t="s">
        <v>343</v>
      </c>
      <c r="D2" s="11"/>
    </row>
    <row r="3" spans="1:14">
      <c r="A3" s="1"/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3" t="s">
        <v>331</v>
      </c>
      <c r="J3" s="3" t="s">
        <v>330</v>
      </c>
      <c r="K3" s="4" t="s">
        <v>329</v>
      </c>
      <c r="L3" s="20" t="s">
        <v>332</v>
      </c>
      <c r="M3" t="s">
        <v>334</v>
      </c>
      <c r="N3" t="s">
        <v>335</v>
      </c>
    </row>
    <row r="4" spans="1:14" s="3" customFormat="1">
      <c r="A4" s="3">
        <v>53</v>
      </c>
      <c r="B4" s="3" t="s">
        <v>141</v>
      </c>
      <c r="C4" s="6">
        <v>8.4200000000000017</v>
      </c>
      <c r="D4" t="s">
        <v>27</v>
      </c>
      <c r="E4" t="s">
        <v>14</v>
      </c>
      <c r="F4" t="s">
        <v>146</v>
      </c>
      <c r="G4" t="s">
        <v>147</v>
      </c>
      <c r="H4" t="s">
        <v>354</v>
      </c>
      <c r="I4" s="3" t="s">
        <v>354</v>
      </c>
      <c r="J4" s="3" t="s">
        <v>354</v>
      </c>
      <c r="K4" s="4" t="s">
        <v>354</v>
      </c>
      <c r="L4" s="21" t="s">
        <v>354</v>
      </c>
      <c r="M4" s="3" t="s">
        <v>354</v>
      </c>
      <c r="N4" s="14" t="s">
        <v>354</v>
      </c>
    </row>
    <row r="5" spans="1:14" s="3" customFormat="1">
      <c r="A5" s="3">
        <v>58</v>
      </c>
      <c r="B5" s="3" t="s">
        <v>141</v>
      </c>
      <c r="C5" s="6">
        <v>9.120000000000001</v>
      </c>
      <c r="D5" t="s">
        <v>114</v>
      </c>
      <c r="E5" t="s">
        <v>14</v>
      </c>
      <c r="F5" t="s">
        <v>156</v>
      </c>
      <c r="G5" t="s">
        <v>157</v>
      </c>
      <c r="H5" t="s">
        <v>354</v>
      </c>
      <c r="I5" s="3" t="s">
        <v>354</v>
      </c>
      <c r="J5" s="3" t="s">
        <v>354</v>
      </c>
      <c r="K5" s="4" t="s">
        <v>354</v>
      </c>
      <c r="L5" s="21" t="s">
        <v>354</v>
      </c>
      <c r="M5" s="3" t="s">
        <v>354</v>
      </c>
      <c r="N5" s="3" t="s">
        <v>354</v>
      </c>
    </row>
    <row r="6" spans="1:14" s="3" customFormat="1">
      <c r="A6" s="3">
        <v>67</v>
      </c>
      <c r="B6" s="3" t="s">
        <v>141</v>
      </c>
      <c r="C6" s="6">
        <v>10.16</v>
      </c>
      <c r="D6" t="s">
        <v>106</v>
      </c>
      <c r="E6" t="s">
        <v>14</v>
      </c>
      <c r="F6" t="s">
        <v>172</v>
      </c>
      <c r="G6" t="s">
        <v>173</v>
      </c>
      <c r="H6">
        <v>0</v>
      </c>
      <c r="I6" s="3">
        <f>VLOOKUP(A6,'Scoring entry sheet'!A:B,2,FALSE)</f>
        <v>117</v>
      </c>
      <c r="J6" s="3">
        <f>VLOOKUP(A6,'Scoring entry sheet'!A:C,3,FALSE)</f>
        <v>68</v>
      </c>
      <c r="K6" s="4">
        <f t="shared" ref="K6:K22" si="0">I6+J6</f>
        <v>185</v>
      </c>
      <c r="L6" s="21">
        <f t="shared" ref="L6:L22" si="1">K6/D$1</f>
        <v>0.68518518518518523</v>
      </c>
      <c r="M6" s="3">
        <v>1</v>
      </c>
      <c r="N6" s="14">
        <v>1</v>
      </c>
    </row>
    <row r="7" spans="1:14" s="3" customFormat="1">
      <c r="A7" s="3">
        <v>59</v>
      </c>
      <c r="B7" s="3" t="s">
        <v>141</v>
      </c>
      <c r="C7" s="6">
        <v>9.1800000000000015</v>
      </c>
      <c r="D7" t="s">
        <v>135</v>
      </c>
      <c r="E7" t="s">
        <v>14</v>
      </c>
      <c r="F7" t="s">
        <v>158</v>
      </c>
      <c r="G7" t="s">
        <v>159</v>
      </c>
      <c r="H7">
        <v>0</v>
      </c>
      <c r="I7" s="3">
        <f>VLOOKUP(A7,'Scoring entry sheet'!A:B,2,FALSE)</f>
        <v>115</v>
      </c>
      <c r="J7" s="3">
        <f>VLOOKUP(A7,'Scoring entry sheet'!A:C,3,FALSE)</f>
        <v>67</v>
      </c>
      <c r="K7" s="4">
        <f t="shared" si="0"/>
        <v>182</v>
      </c>
      <c r="L7" s="21">
        <f t="shared" si="1"/>
        <v>0.67407407407407405</v>
      </c>
      <c r="M7" s="3">
        <v>2</v>
      </c>
      <c r="N7" s="12"/>
    </row>
    <row r="8" spans="1:14" s="3" customFormat="1">
      <c r="A8" s="3">
        <v>68</v>
      </c>
      <c r="B8" s="3" t="s">
        <v>141</v>
      </c>
      <c r="C8" s="6">
        <v>10.220000000000001</v>
      </c>
      <c r="D8" t="s">
        <v>15</v>
      </c>
      <c r="E8" t="s">
        <v>14</v>
      </c>
      <c r="F8" t="s">
        <v>174</v>
      </c>
      <c r="G8" t="s">
        <v>175</v>
      </c>
      <c r="H8">
        <v>0</v>
      </c>
      <c r="I8" s="3">
        <f>VLOOKUP(A8,'Scoring entry sheet'!A:B,2,FALSE)</f>
        <v>112.5</v>
      </c>
      <c r="J8" s="3">
        <f>VLOOKUP(A8,'Scoring entry sheet'!A:C,3,FALSE)</f>
        <v>67</v>
      </c>
      <c r="K8" s="4">
        <f t="shared" si="0"/>
        <v>179.5</v>
      </c>
      <c r="L8" s="21">
        <f t="shared" si="1"/>
        <v>0.66481481481481486</v>
      </c>
      <c r="M8" s="3">
        <v>3</v>
      </c>
      <c r="N8" s="14">
        <v>2</v>
      </c>
    </row>
    <row r="9" spans="1:14" s="3" customFormat="1">
      <c r="A9" s="3">
        <v>61</v>
      </c>
      <c r="B9" s="3" t="s">
        <v>141</v>
      </c>
      <c r="C9" s="6">
        <v>9.3000000000000025</v>
      </c>
      <c r="D9" t="s">
        <v>117</v>
      </c>
      <c r="E9" t="s">
        <v>14</v>
      </c>
      <c r="F9" t="s">
        <v>160</v>
      </c>
      <c r="G9" t="s">
        <v>161</v>
      </c>
      <c r="H9">
        <v>0</v>
      </c>
      <c r="I9" s="3">
        <f>VLOOKUP(A9,'Scoring entry sheet'!A:B,2,FALSE)</f>
        <v>112</v>
      </c>
      <c r="J9" s="3">
        <f>VLOOKUP(A9,'Scoring entry sheet'!A:C,3,FALSE)</f>
        <v>67</v>
      </c>
      <c r="K9" s="4">
        <f t="shared" si="0"/>
        <v>179</v>
      </c>
      <c r="L9" s="21">
        <f t="shared" si="1"/>
        <v>0.66296296296296298</v>
      </c>
      <c r="M9" s="3">
        <v>4</v>
      </c>
      <c r="N9" s="3">
        <v>3</v>
      </c>
    </row>
    <row r="10" spans="1:14" s="3" customFormat="1">
      <c r="A10" s="3">
        <v>69</v>
      </c>
      <c r="B10" s="3" t="s">
        <v>141</v>
      </c>
      <c r="C10" s="6">
        <v>10.280000000000001</v>
      </c>
      <c r="D10" t="s">
        <v>30</v>
      </c>
      <c r="E10" t="s">
        <v>14</v>
      </c>
      <c r="F10" t="s">
        <v>176</v>
      </c>
      <c r="G10" t="s">
        <v>177</v>
      </c>
      <c r="H10">
        <v>0</v>
      </c>
      <c r="I10" s="3">
        <f>VLOOKUP(A10,'Scoring entry sheet'!A:B,2,FALSE)</f>
        <v>112</v>
      </c>
      <c r="J10" s="3">
        <f>VLOOKUP(A10,'Scoring entry sheet'!A:C,3,FALSE)</f>
        <v>66</v>
      </c>
      <c r="K10" s="4">
        <f t="shared" si="0"/>
        <v>178</v>
      </c>
      <c r="L10" s="21">
        <f t="shared" si="1"/>
        <v>0.65925925925925921</v>
      </c>
      <c r="M10" s="3">
        <v>5</v>
      </c>
      <c r="N10" s="14">
        <v>4</v>
      </c>
    </row>
    <row r="11" spans="1:14" s="3" customFormat="1">
      <c r="A11" s="3">
        <v>52</v>
      </c>
      <c r="B11" s="3" t="s">
        <v>141</v>
      </c>
      <c r="C11" s="6">
        <v>8.3600000000000012</v>
      </c>
      <c r="D11" t="s">
        <v>103</v>
      </c>
      <c r="E11" t="s">
        <v>14</v>
      </c>
      <c r="F11" t="s">
        <v>144</v>
      </c>
      <c r="G11" t="s">
        <v>145</v>
      </c>
      <c r="H11">
        <v>0</v>
      </c>
      <c r="I11" s="3">
        <f>VLOOKUP(A11,'Scoring entry sheet'!A:B,2,FALSE)</f>
        <v>110.5</v>
      </c>
      <c r="J11" s="3">
        <f>VLOOKUP(A11,'Scoring entry sheet'!A:C,3,FALSE)</f>
        <v>66</v>
      </c>
      <c r="K11" s="4">
        <f t="shared" si="0"/>
        <v>176.5</v>
      </c>
      <c r="L11" s="21">
        <f t="shared" si="1"/>
        <v>0.65370370370370368</v>
      </c>
      <c r="M11" s="3">
        <v>6</v>
      </c>
      <c r="N11" s="3">
        <v>5</v>
      </c>
    </row>
    <row r="12" spans="1:14" s="3" customFormat="1">
      <c r="A12" s="3">
        <v>65</v>
      </c>
      <c r="B12" s="3" t="s">
        <v>141</v>
      </c>
      <c r="C12" s="6">
        <v>10.039999999999999</v>
      </c>
      <c r="D12" t="s">
        <v>24</v>
      </c>
      <c r="E12" t="s">
        <v>14</v>
      </c>
      <c r="F12" t="s">
        <v>168</v>
      </c>
      <c r="G12" t="s">
        <v>169</v>
      </c>
      <c r="H12">
        <v>0</v>
      </c>
      <c r="I12" s="3">
        <f>VLOOKUP(A12,'Scoring entry sheet'!A:B,2,FALSE)</f>
        <v>106</v>
      </c>
      <c r="J12" s="3">
        <f>VLOOKUP(A12,'Scoring entry sheet'!A:C,3,FALSE)</f>
        <v>63</v>
      </c>
      <c r="K12" s="4">
        <f t="shared" si="0"/>
        <v>169</v>
      </c>
      <c r="L12" s="21">
        <f t="shared" si="1"/>
        <v>0.62592592592592589</v>
      </c>
      <c r="M12" s="3">
        <v>7</v>
      </c>
      <c r="N12" s="14">
        <v>6</v>
      </c>
    </row>
    <row r="13" spans="1:14" s="3" customFormat="1">
      <c r="A13" s="3">
        <v>64</v>
      </c>
      <c r="B13" s="3" t="s">
        <v>141</v>
      </c>
      <c r="C13" s="6">
        <v>9.58</v>
      </c>
      <c r="D13" t="s">
        <v>111</v>
      </c>
      <c r="E13" t="s">
        <v>14</v>
      </c>
      <c r="F13" t="s">
        <v>166</v>
      </c>
      <c r="G13" t="s">
        <v>167</v>
      </c>
      <c r="H13">
        <v>0</v>
      </c>
      <c r="I13" s="3">
        <f>VLOOKUP(A13,'Scoring entry sheet'!A:B,2,FALSE)</f>
        <v>105.5</v>
      </c>
      <c r="J13" s="3">
        <f>VLOOKUP(A13,'Scoring entry sheet'!A:C,3,FALSE)</f>
        <v>62</v>
      </c>
      <c r="K13" s="4">
        <f t="shared" si="0"/>
        <v>167.5</v>
      </c>
      <c r="L13" s="21">
        <f t="shared" si="1"/>
        <v>0.62037037037037035</v>
      </c>
      <c r="M13" s="3">
        <v>8</v>
      </c>
      <c r="N13" s="3">
        <v>7</v>
      </c>
    </row>
    <row r="14" spans="1:14" s="3" customFormat="1">
      <c r="A14" s="3">
        <v>56</v>
      </c>
      <c r="B14" s="3" t="s">
        <v>141</v>
      </c>
      <c r="C14" s="6">
        <v>9</v>
      </c>
      <c r="D14" t="s">
        <v>68</v>
      </c>
      <c r="E14" t="s">
        <v>14</v>
      </c>
      <c r="F14" t="s">
        <v>152</v>
      </c>
      <c r="G14" t="s">
        <v>153</v>
      </c>
      <c r="H14">
        <v>0</v>
      </c>
      <c r="I14" s="3">
        <f>VLOOKUP(A14,'Scoring entry sheet'!A:B,2,FALSE)</f>
        <v>99.5</v>
      </c>
      <c r="J14" s="3">
        <f>VLOOKUP(A14,'Scoring entry sheet'!A:C,3,FALSE)</f>
        <v>62</v>
      </c>
      <c r="K14" s="4">
        <f t="shared" si="0"/>
        <v>161.5</v>
      </c>
      <c r="L14" s="21">
        <f t="shared" si="1"/>
        <v>0.5981481481481481</v>
      </c>
      <c r="M14" s="3">
        <v>9</v>
      </c>
      <c r="N14" s="3">
        <v>8</v>
      </c>
    </row>
    <row r="15" spans="1:14" s="3" customFormat="1">
      <c r="A15" s="3">
        <v>55</v>
      </c>
      <c r="B15" s="3" t="s">
        <v>141</v>
      </c>
      <c r="C15" s="6">
        <v>8.5400000000000027</v>
      </c>
      <c r="D15" t="s">
        <v>33</v>
      </c>
      <c r="E15" t="s">
        <v>14</v>
      </c>
      <c r="F15" t="s">
        <v>150</v>
      </c>
      <c r="G15" t="s">
        <v>151</v>
      </c>
      <c r="H15">
        <v>0</v>
      </c>
      <c r="I15" s="3">
        <f>VLOOKUP(A15,'Scoring entry sheet'!A:B,2,FALSE)</f>
        <v>102</v>
      </c>
      <c r="J15" s="3">
        <f>VLOOKUP(A15,'Scoring entry sheet'!A:C,3,FALSE)</f>
        <v>59</v>
      </c>
      <c r="K15" s="4">
        <f t="shared" si="0"/>
        <v>161</v>
      </c>
      <c r="L15" s="21">
        <f t="shared" si="1"/>
        <v>0.59629629629629632</v>
      </c>
      <c r="M15" s="3">
        <v>10</v>
      </c>
      <c r="N15" s="14">
        <v>9</v>
      </c>
    </row>
    <row r="16" spans="1:14" s="3" customFormat="1">
      <c r="A16" s="3">
        <v>60</v>
      </c>
      <c r="B16" s="3" t="s">
        <v>141</v>
      </c>
      <c r="C16" s="6">
        <v>9.240000000000002</v>
      </c>
      <c r="D16" t="s">
        <v>19</v>
      </c>
      <c r="E16" t="s">
        <v>14</v>
      </c>
      <c r="F16" t="s">
        <v>25</v>
      </c>
      <c r="G16" t="s">
        <v>26</v>
      </c>
      <c r="H16" t="s">
        <v>22</v>
      </c>
      <c r="I16" s="3">
        <f>VLOOKUP(A16,'Scoring entry sheet'!A:B,2,FALSE)</f>
        <v>101</v>
      </c>
      <c r="J16" s="3">
        <f>VLOOKUP(A16,'Scoring entry sheet'!A:C,3,FALSE)</f>
        <v>60</v>
      </c>
      <c r="K16" s="4">
        <f t="shared" si="0"/>
        <v>161</v>
      </c>
      <c r="L16" s="21">
        <f t="shared" si="1"/>
        <v>0.59629629629629632</v>
      </c>
      <c r="M16" s="3">
        <v>11</v>
      </c>
      <c r="N16" s="3">
        <v>10</v>
      </c>
    </row>
    <row r="17" spans="1:14" s="3" customFormat="1">
      <c r="A17" s="3">
        <v>62</v>
      </c>
      <c r="B17" s="3" t="s">
        <v>141</v>
      </c>
      <c r="C17" s="6">
        <v>9.360000000000003</v>
      </c>
      <c r="D17" t="s">
        <v>11</v>
      </c>
      <c r="E17" t="s">
        <v>14</v>
      </c>
      <c r="F17" t="s">
        <v>162</v>
      </c>
      <c r="G17" t="s">
        <v>163</v>
      </c>
      <c r="H17">
        <v>0</v>
      </c>
      <c r="I17" s="3">
        <f>VLOOKUP(A17,'Scoring entry sheet'!A:B,2,FALSE)</f>
        <v>99.5</v>
      </c>
      <c r="J17" s="3">
        <f>VLOOKUP(A17,'Scoring entry sheet'!A:C,3,FALSE)</f>
        <v>61</v>
      </c>
      <c r="K17" s="4">
        <f t="shared" si="0"/>
        <v>160.5</v>
      </c>
      <c r="L17" s="21">
        <f t="shared" si="1"/>
        <v>0.59444444444444444</v>
      </c>
      <c r="M17" s="3">
        <v>12</v>
      </c>
      <c r="N17" s="3">
        <v>11</v>
      </c>
    </row>
    <row r="18" spans="1:14" s="3" customFormat="1">
      <c r="A18" s="3">
        <v>63</v>
      </c>
      <c r="B18" s="3" t="s">
        <v>141</v>
      </c>
      <c r="C18" s="6">
        <v>9.52</v>
      </c>
      <c r="D18" t="s">
        <v>120</v>
      </c>
      <c r="E18" t="s">
        <v>14</v>
      </c>
      <c r="F18" t="s">
        <v>164</v>
      </c>
      <c r="G18" t="s">
        <v>165</v>
      </c>
      <c r="H18" t="s">
        <v>22</v>
      </c>
      <c r="I18" s="3">
        <f>VLOOKUP(A18,'Scoring entry sheet'!A:B,2,FALSE)</f>
        <v>95</v>
      </c>
      <c r="J18" s="3">
        <f>VLOOKUP(A18,'Scoring entry sheet'!A:C,3,FALSE)</f>
        <v>58</v>
      </c>
      <c r="K18" s="4">
        <f t="shared" si="0"/>
        <v>153</v>
      </c>
      <c r="L18" s="21">
        <f t="shared" si="1"/>
        <v>0.56666666666666665</v>
      </c>
      <c r="M18" s="3">
        <v>13</v>
      </c>
      <c r="N18" s="12"/>
    </row>
    <row r="19" spans="1:14" s="3" customFormat="1">
      <c r="A19" s="3">
        <v>66</v>
      </c>
      <c r="B19" s="3" t="s">
        <v>141</v>
      </c>
      <c r="C19" s="6">
        <v>10.1</v>
      </c>
      <c r="D19" t="s">
        <v>81</v>
      </c>
      <c r="E19" t="s">
        <v>14</v>
      </c>
      <c r="F19" t="s">
        <v>170</v>
      </c>
      <c r="G19" t="s">
        <v>171</v>
      </c>
      <c r="H19">
        <v>0</v>
      </c>
      <c r="I19" s="3">
        <f>VLOOKUP(A19,'Scoring entry sheet'!A:B,2,FALSE)</f>
        <v>95.5</v>
      </c>
      <c r="J19" s="3">
        <f>VLOOKUP(A19,'Scoring entry sheet'!A:C,3,FALSE)</f>
        <v>57</v>
      </c>
      <c r="K19" s="4">
        <f t="shared" si="0"/>
        <v>152.5</v>
      </c>
      <c r="L19" s="21">
        <f t="shared" si="1"/>
        <v>0.56481481481481477</v>
      </c>
      <c r="M19" s="3">
        <v>14</v>
      </c>
      <c r="N19" s="14">
        <v>12</v>
      </c>
    </row>
    <row r="20" spans="1:14" s="3" customFormat="1">
      <c r="A20" s="3">
        <v>54</v>
      </c>
      <c r="B20" s="3" t="s">
        <v>141</v>
      </c>
      <c r="C20" s="6">
        <v>8.4800000000000022</v>
      </c>
      <c r="D20" t="s">
        <v>9</v>
      </c>
      <c r="E20" t="s">
        <v>14</v>
      </c>
      <c r="F20" t="s">
        <v>148</v>
      </c>
      <c r="G20" t="s">
        <v>149</v>
      </c>
      <c r="H20">
        <v>0</v>
      </c>
      <c r="I20" s="3">
        <f>VLOOKUP(A20,'Scoring entry sheet'!A:B,2,FALSE)</f>
        <v>94</v>
      </c>
      <c r="J20" s="3">
        <f>VLOOKUP(A20,'Scoring entry sheet'!A:C,3,FALSE)</f>
        <v>58</v>
      </c>
      <c r="K20" s="4">
        <f t="shared" si="0"/>
        <v>152</v>
      </c>
      <c r="L20" s="21">
        <f t="shared" si="1"/>
        <v>0.562962962962963</v>
      </c>
      <c r="M20" s="3">
        <v>15</v>
      </c>
      <c r="N20" s="14">
        <v>13</v>
      </c>
    </row>
    <row r="21" spans="1:14" s="3" customFormat="1">
      <c r="A21" s="3">
        <v>57</v>
      </c>
      <c r="B21" s="3" t="s">
        <v>141</v>
      </c>
      <c r="C21" s="6">
        <v>9.06</v>
      </c>
      <c r="D21" t="s">
        <v>42</v>
      </c>
      <c r="E21" t="s">
        <v>14</v>
      </c>
      <c r="F21" t="s">
        <v>154</v>
      </c>
      <c r="G21" t="s">
        <v>155</v>
      </c>
      <c r="H21">
        <v>0</v>
      </c>
      <c r="I21" s="3">
        <f>VLOOKUP(A21,'Scoring entry sheet'!A:B,2,FALSE)</f>
        <v>94</v>
      </c>
      <c r="J21" s="3">
        <f>VLOOKUP(A21,'Scoring entry sheet'!A:C,3,FALSE)</f>
        <v>58</v>
      </c>
      <c r="K21" s="4">
        <f t="shared" si="0"/>
        <v>152</v>
      </c>
      <c r="L21" s="21">
        <f t="shared" si="1"/>
        <v>0.562962962962963</v>
      </c>
      <c r="M21" s="3">
        <v>15</v>
      </c>
      <c r="N21" s="3">
        <v>14</v>
      </c>
    </row>
    <row r="22" spans="1:14" s="3" customFormat="1">
      <c r="A22" s="3">
        <v>51</v>
      </c>
      <c r="B22" s="3" t="s">
        <v>141</v>
      </c>
      <c r="C22" s="6">
        <v>8.3000000000000007</v>
      </c>
      <c r="D22" t="s">
        <v>71</v>
      </c>
      <c r="E22" t="s">
        <v>14</v>
      </c>
      <c r="F22" t="s">
        <v>142</v>
      </c>
      <c r="G22" t="s">
        <v>143</v>
      </c>
      <c r="H22">
        <v>0</v>
      </c>
      <c r="I22" s="3">
        <f>VLOOKUP(A22,'Scoring entry sheet'!A:B,2,FALSE)</f>
        <v>89</v>
      </c>
      <c r="J22" s="3">
        <f>VLOOKUP(A22,'Scoring entry sheet'!A:C,3,FALSE)</f>
        <v>56</v>
      </c>
      <c r="K22" s="4">
        <f t="shared" si="0"/>
        <v>145</v>
      </c>
      <c r="L22" s="21">
        <f t="shared" si="1"/>
        <v>0.53703703703703709</v>
      </c>
      <c r="M22" s="3">
        <v>17</v>
      </c>
      <c r="N22" s="3">
        <v>15</v>
      </c>
    </row>
    <row r="23" spans="1:14">
      <c r="I23" s="3"/>
      <c r="J23" s="3"/>
      <c r="K23" s="4"/>
      <c r="L23" s="21"/>
      <c r="M23" s="3"/>
      <c r="N23" s="14"/>
    </row>
    <row r="24" spans="1:14">
      <c r="I24" s="3"/>
      <c r="J24" s="3"/>
      <c r="K24" s="4"/>
      <c r="L24" s="21"/>
      <c r="M24" s="3"/>
      <c r="N24" s="14"/>
    </row>
    <row r="25" spans="1:14">
      <c r="I25" s="3"/>
      <c r="J25" s="3"/>
      <c r="K25" s="4"/>
      <c r="L25" s="21"/>
      <c r="M25" s="3"/>
      <c r="N25" s="14"/>
    </row>
    <row r="26" spans="1:14">
      <c r="I26" s="3"/>
      <c r="J26" s="3"/>
      <c r="K26" s="4"/>
      <c r="L26" s="21"/>
      <c r="M26" s="3"/>
      <c r="N26" s="3"/>
    </row>
  </sheetData>
  <autoFilter ref="A3:H22"/>
  <sortState ref="A4:N22">
    <sortCondition descending="1" ref="L4:L22"/>
  </sortState>
  <pageMargins left="0.25" right="0.25" top="0.75" bottom="0.75" header="0.3" footer="0.3"/>
  <pageSetup paperSize="9" scale="74" fitToHeight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2"/>
  <sheetViews>
    <sheetView topLeftCell="D1" zoomScale="120" zoomScaleNormal="120" zoomScalePageLayoutView="120" workbookViewId="0">
      <selection activeCell="N1" sqref="N1:N1048576"/>
    </sheetView>
  </sheetViews>
  <sheetFormatPr baseColWidth="10" defaultColWidth="8.83203125" defaultRowHeight="14" x14ac:dyDescent="0"/>
  <cols>
    <col min="1" max="1" width="8.83203125" style="3"/>
    <col min="2" max="2" width="0" style="3" hidden="1" customWidth="1"/>
    <col min="3" max="3" width="0" style="4" hidden="1" customWidth="1"/>
    <col min="4" max="4" width="27.33203125" bestFit="1" customWidth="1"/>
    <col min="5" max="5" width="9.33203125" style="3" bestFit="1" customWidth="1"/>
    <col min="6" max="6" width="21.5" style="3" bestFit="1" customWidth="1"/>
    <col min="7" max="7" width="26.5" style="4" bestFit="1" customWidth="1"/>
    <col min="8" max="8" width="11.5" bestFit="1" customWidth="1"/>
    <col min="9" max="9" width="20" bestFit="1" customWidth="1"/>
    <col min="10" max="10" width="10.6640625" bestFit="1" customWidth="1"/>
    <col min="11" max="11" width="12" bestFit="1" customWidth="1"/>
    <col min="12" max="12" width="11" style="20" bestFit="1" customWidth="1"/>
    <col min="13" max="13" width="5.6640625" bestFit="1" customWidth="1"/>
    <col min="14" max="14" width="0" hidden="1" customWidth="1"/>
  </cols>
  <sheetData>
    <row r="1" spans="1:14">
      <c r="A1" s="10" t="s">
        <v>336</v>
      </c>
      <c r="D1" s="11">
        <v>270</v>
      </c>
    </row>
    <row r="2" spans="1:14">
      <c r="A2" s="10" t="s">
        <v>344</v>
      </c>
      <c r="D2" s="23"/>
    </row>
    <row r="3" spans="1:14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3" t="s">
        <v>331</v>
      </c>
      <c r="J3" s="3" t="s">
        <v>330</v>
      </c>
      <c r="K3" s="4" t="s">
        <v>329</v>
      </c>
      <c r="L3" s="20" t="s">
        <v>332</v>
      </c>
      <c r="M3" t="s">
        <v>334</v>
      </c>
      <c r="N3" t="s">
        <v>335</v>
      </c>
    </row>
    <row r="4" spans="1:14" s="3" customFormat="1">
      <c r="A4" s="3">
        <v>70</v>
      </c>
      <c r="B4" s="3" t="s">
        <v>178</v>
      </c>
      <c r="C4" s="6">
        <v>10.340000000000002</v>
      </c>
      <c r="D4" t="s">
        <v>84</v>
      </c>
      <c r="E4" t="s">
        <v>14</v>
      </c>
      <c r="F4" t="s">
        <v>179</v>
      </c>
      <c r="G4" t="s">
        <v>180</v>
      </c>
      <c r="H4">
        <v>0</v>
      </c>
      <c r="I4" s="3">
        <f>VLOOKUP(A4,'Scoring entry sheet'!A:B,2,FALSE)</f>
        <v>118.5</v>
      </c>
      <c r="J4" s="3">
        <f>VLOOKUP(A4,'Scoring entry sheet'!A:C,3,FALSE)</f>
        <v>70</v>
      </c>
      <c r="K4" s="4">
        <f t="shared" ref="K4:K20" si="0">I4+J4</f>
        <v>188.5</v>
      </c>
      <c r="L4" s="21">
        <f t="shared" ref="L4:L20" si="1">K4/D$1</f>
        <v>0.69814814814814818</v>
      </c>
      <c r="M4" s="3">
        <v>1</v>
      </c>
      <c r="N4" s="3">
        <v>1</v>
      </c>
    </row>
    <row r="5" spans="1:14" s="3" customFormat="1">
      <c r="A5" s="3">
        <v>85</v>
      </c>
      <c r="B5" s="3" t="s">
        <v>178</v>
      </c>
      <c r="C5" s="6">
        <v>12.14</v>
      </c>
      <c r="D5" t="s">
        <v>74</v>
      </c>
      <c r="E5" t="s">
        <v>14</v>
      </c>
      <c r="F5" t="s">
        <v>198</v>
      </c>
      <c r="G5" t="s">
        <v>199</v>
      </c>
      <c r="H5">
        <v>0</v>
      </c>
      <c r="I5" s="3">
        <f>VLOOKUP(A5,'Scoring entry sheet'!A:B,2,FALSE)</f>
        <v>117.5</v>
      </c>
      <c r="J5" s="3">
        <f>VLOOKUP(A5,'Scoring entry sheet'!A:C,3,FALSE)</f>
        <v>68</v>
      </c>
      <c r="K5" s="4">
        <f t="shared" si="0"/>
        <v>185.5</v>
      </c>
      <c r="L5" s="21">
        <f t="shared" si="1"/>
        <v>0.687037037037037</v>
      </c>
      <c r="M5" s="3">
        <v>2</v>
      </c>
      <c r="N5" s="14">
        <v>2</v>
      </c>
    </row>
    <row r="6" spans="1:14" s="3" customFormat="1">
      <c r="A6" s="3">
        <v>80</v>
      </c>
      <c r="B6" s="3" t="s">
        <v>178</v>
      </c>
      <c r="C6" s="6">
        <v>11.440000000000003</v>
      </c>
      <c r="D6" t="s">
        <v>130</v>
      </c>
      <c r="E6" t="s">
        <v>14</v>
      </c>
      <c r="F6" t="s">
        <v>60</v>
      </c>
      <c r="G6" t="s">
        <v>61</v>
      </c>
      <c r="H6">
        <v>0</v>
      </c>
      <c r="I6" s="3">
        <f>VLOOKUP(A6,'Scoring entry sheet'!A:B,2,FALSE)</f>
        <v>117</v>
      </c>
      <c r="J6" s="3">
        <f>VLOOKUP(A6,'Scoring entry sheet'!A:C,3,FALSE)</f>
        <v>68</v>
      </c>
      <c r="K6" s="4">
        <f t="shared" si="0"/>
        <v>185</v>
      </c>
      <c r="L6" s="21">
        <f t="shared" si="1"/>
        <v>0.68518518518518523</v>
      </c>
      <c r="M6" s="3">
        <v>3</v>
      </c>
      <c r="N6" s="3">
        <v>3</v>
      </c>
    </row>
    <row r="7" spans="1:14" s="3" customFormat="1">
      <c r="A7" s="3">
        <v>79</v>
      </c>
      <c r="B7" s="3" t="s">
        <v>178</v>
      </c>
      <c r="C7" s="6">
        <v>11.380000000000003</v>
      </c>
      <c r="D7" t="s">
        <v>45</v>
      </c>
      <c r="E7" t="s">
        <v>14</v>
      </c>
      <c r="F7" t="s">
        <v>54</v>
      </c>
      <c r="G7" t="s">
        <v>55</v>
      </c>
      <c r="H7" t="s">
        <v>22</v>
      </c>
      <c r="I7" s="3">
        <f>VLOOKUP(A7,'Scoring entry sheet'!A:B,2,FALSE)</f>
        <v>118</v>
      </c>
      <c r="J7" s="3">
        <f>VLOOKUP(A7,'Scoring entry sheet'!A:C,3,FALSE)</f>
        <v>67</v>
      </c>
      <c r="K7" s="4">
        <f t="shared" si="0"/>
        <v>185</v>
      </c>
      <c r="L7" s="21">
        <f t="shared" si="1"/>
        <v>0.68518518518518523</v>
      </c>
      <c r="M7" s="3">
        <v>4</v>
      </c>
      <c r="N7" s="12"/>
    </row>
    <row r="8" spans="1:14" s="3" customFormat="1">
      <c r="A8" s="3">
        <v>82</v>
      </c>
      <c r="B8" s="3" t="s">
        <v>178</v>
      </c>
      <c r="C8" s="6">
        <v>11.560000000000004</v>
      </c>
      <c r="D8" t="s">
        <v>95</v>
      </c>
      <c r="E8" t="s">
        <v>14</v>
      </c>
      <c r="F8" t="s">
        <v>194</v>
      </c>
      <c r="G8" t="s">
        <v>195</v>
      </c>
      <c r="H8">
        <v>0</v>
      </c>
      <c r="I8" s="3">
        <f>VLOOKUP(A8,'Scoring entry sheet'!A:B,2,FALSE)</f>
        <v>116.5</v>
      </c>
      <c r="J8" s="3">
        <f>VLOOKUP(A8,'Scoring entry sheet'!A:C,3,FALSE)</f>
        <v>68</v>
      </c>
      <c r="K8" s="4">
        <f t="shared" si="0"/>
        <v>184.5</v>
      </c>
      <c r="L8" s="21">
        <f t="shared" si="1"/>
        <v>0.68333333333333335</v>
      </c>
      <c r="M8" s="3">
        <v>5</v>
      </c>
      <c r="N8" s="3">
        <v>4</v>
      </c>
    </row>
    <row r="9" spans="1:14" s="3" customFormat="1">
      <c r="A9" s="3">
        <v>72</v>
      </c>
      <c r="B9" s="3" t="s">
        <v>178</v>
      </c>
      <c r="C9" s="6">
        <v>10.460000000000003</v>
      </c>
      <c r="D9" t="s">
        <v>48</v>
      </c>
      <c r="E9" t="s">
        <v>14</v>
      </c>
      <c r="F9" t="s">
        <v>37</v>
      </c>
      <c r="G9" t="s">
        <v>38</v>
      </c>
      <c r="H9" t="s">
        <v>22</v>
      </c>
      <c r="I9" s="3">
        <f>VLOOKUP(A9,'Scoring entry sheet'!A:B,2,FALSE)</f>
        <v>116</v>
      </c>
      <c r="J9" s="3">
        <f>VLOOKUP(A9,'Scoring entry sheet'!A:C,3,FALSE)</f>
        <v>67</v>
      </c>
      <c r="K9" s="4">
        <f t="shared" si="0"/>
        <v>183</v>
      </c>
      <c r="L9" s="21">
        <f t="shared" si="1"/>
        <v>0.67777777777777781</v>
      </c>
      <c r="M9" s="3">
        <v>6</v>
      </c>
      <c r="N9" s="12"/>
    </row>
    <row r="10" spans="1:14" s="3" customFormat="1">
      <c r="A10" s="3">
        <v>77</v>
      </c>
      <c r="B10" s="3" t="s">
        <v>178</v>
      </c>
      <c r="C10" s="6">
        <v>11.260000000000002</v>
      </c>
      <c r="D10" t="s">
        <v>62</v>
      </c>
      <c r="E10" t="s">
        <v>14</v>
      </c>
      <c r="F10" t="s">
        <v>188</v>
      </c>
      <c r="G10" t="s">
        <v>189</v>
      </c>
      <c r="H10">
        <v>0</v>
      </c>
      <c r="I10" s="3">
        <f>VLOOKUP(A10,'Scoring entry sheet'!A:B,2,FALSE)</f>
        <v>115.5</v>
      </c>
      <c r="J10" s="3">
        <f>VLOOKUP(A10,'Scoring entry sheet'!A:C,3,FALSE)</f>
        <v>66</v>
      </c>
      <c r="K10" s="4">
        <f t="shared" si="0"/>
        <v>181.5</v>
      </c>
      <c r="L10" s="21">
        <f t="shared" si="1"/>
        <v>0.67222222222222228</v>
      </c>
      <c r="M10" s="3">
        <v>7</v>
      </c>
      <c r="N10" s="3">
        <v>5</v>
      </c>
    </row>
    <row r="11" spans="1:14" s="3" customFormat="1">
      <c r="A11" s="3">
        <v>83</v>
      </c>
      <c r="B11" s="3" t="s">
        <v>178</v>
      </c>
      <c r="C11" s="6">
        <v>12.02</v>
      </c>
      <c r="D11" t="s">
        <v>65</v>
      </c>
      <c r="E11" t="s">
        <v>14</v>
      </c>
      <c r="F11" t="s">
        <v>196</v>
      </c>
      <c r="G11" t="s">
        <v>197</v>
      </c>
      <c r="H11">
        <v>0</v>
      </c>
      <c r="I11" s="3">
        <f>VLOOKUP(A11,'Scoring entry sheet'!A:B,2,FALSE)</f>
        <v>113</v>
      </c>
      <c r="J11" s="3">
        <f>VLOOKUP(A11,'Scoring entry sheet'!A:C,3,FALSE)</f>
        <v>66</v>
      </c>
      <c r="K11" s="4">
        <f t="shared" si="0"/>
        <v>179</v>
      </c>
      <c r="L11" s="21">
        <f t="shared" si="1"/>
        <v>0.66296296296296298</v>
      </c>
      <c r="M11" s="3">
        <v>8</v>
      </c>
      <c r="N11" s="3">
        <v>6</v>
      </c>
    </row>
    <row r="12" spans="1:14" s="3" customFormat="1">
      <c r="A12" s="3">
        <v>87</v>
      </c>
      <c r="B12" s="3" t="s">
        <v>178</v>
      </c>
      <c r="C12" s="6">
        <v>12.260000000000002</v>
      </c>
      <c r="D12" t="s">
        <v>78</v>
      </c>
      <c r="E12" t="s">
        <v>14</v>
      </c>
      <c r="F12" t="s">
        <v>202</v>
      </c>
      <c r="G12" t="s">
        <v>203</v>
      </c>
      <c r="H12">
        <v>0</v>
      </c>
      <c r="I12" s="3">
        <f>VLOOKUP(A12,'Scoring entry sheet'!A:B,2,FALSE)</f>
        <v>114</v>
      </c>
      <c r="J12" s="3">
        <f>VLOOKUP(A12,'Scoring entry sheet'!A:C,3,FALSE)</f>
        <v>65</v>
      </c>
      <c r="K12" s="4">
        <f t="shared" si="0"/>
        <v>179</v>
      </c>
      <c r="L12" s="21">
        <f t="shared" si="1"/>
        <v>0.66296296296296298</v>
      </c>
      <c r="M12" s="3">
        <v>9</v>
      </c>
      <c r="N12" s="14">
        <v>7</v>
      </c>
    </row>
    <row r="13" spans="1:14" s="3" customFormat="1">
      <c r="A13" s="3">
        <v>76</v>
      </c>
      <c r="B13" s="3" t="s">
        <v>178</v>
      </c>
      <c r="C13" s="6">
        <v>11.200000000000001</v>
      </c>
      <c r="D13" t="s">
        <v>36</v>
      </c>
      <c r="E13" t="s">
        <v>14</v>
      </c>
      <c r="F13" t="s">
        <v>49</v>
      </c>
      <c r="G13" t="s">
        <v>50</v>
      </c>
      <c r="H13">
        <v>0</v>
      </c>
      <c r="I13" s="3">
        <f>VLOOKUP(A13,'Scoring entry sheet'!A:B,2,FALSE)</f>
        <v>111.5</v>
      </c>
      <c r="J13" s="3">
        <f>VLOOKUP(A13,'Scoring entry sheet'!A:C,3,FALSE)</f>
        <v>66</v>
      </c>
      <c r="K13" s="4">
        <f t="shared" si="0"/>
        <v>177.5</v>
      </c>
      <c r="L13" s="21">
        <f t="shared" si="1"/>
        <v>0.65740740740740744</v>
      </c>
      <c r="M13" s="3">
        <v>10</v>
      </c>
      <c r="N13" s="3">
        <v>8</v>
      </c>
    </row>
    <row r="14" spans="1:14" s="3" customFormat="1">
      <c r="A14" s="3">
        <v>84</v>
      </c>
      <c r="B14" s="3" t="s">
        <v>178</v>
      </c>
      <c r="C14" s="6">
        <v>12.08</v>
      </c>
      <c r="D14" t="s">
        <v>19</v>
      </c>
      <c r="E14" t="s">
        <v>14</v>
      </c>
      <c r="F14" t="s">
        <v>85</v>
      </c>
      <c r="G14" t="s">
        <v>86</v>
      </c>
      <c r="H14" t="s">
        <v>22</v>
      </c>
      <c r="I14" s="3">
        <f>VLOOKUP(A14,'Scoring entry sheet'!A:B,2,FALSE)</f>
        <v>108.5</v>
      </c>
      <c r="J14" s="3">
        <f>VLOOKUP(A14,'Scoring entry sheet'!A:C,3,FALSE)</f>
        <v>66</v>
      </c>
      <c r="K14" s="4">
        <f t="shared" si="0"/>
        <v>174.5</v>
      </c>
      <c r="L14" s="21">
        <f t="shared" si="1"/>
        <v>0.64629629629629626</v>
      </c>
      <c r="M14" s="3">
        <v>11</v>
      </c>
      <c r="N14" s="12"/>
    </row>
    <row r="15" spans="1:14" s="3" customFormat="1">
      <c r="A15" s="3">
        <v>75</v>
      </c>
      <c r="B15" s="3" t="s">
        <v>178</v>
      </c>
      <c r="C15" s="6">
        <v>11.14</v>
      </c>
      <c r="D15" t="s">
        <v>92</v>
      </c>
      <c r="E15" t="s">
        <v>14</v>
      </c>
      <c r="F15" t="s">
        <v>186</v>
      </c>
      <c r="G15" t="s">
        <v>187</v>
      </c>
      <c r="H15">
        <v>0</v>
      </c>
      <c r="I15" s="3">
        <f>VLOOKUP(A15,'Scoring entry sheet'!A:B,2,FALSE)</f>
        <v>107</v>
      </c>
      <c r="J15" s="3">
        <f>VLOOKUP(A15,'Scoring entry sheet'!A:C,3,FALSE)</f>
        <v>63</v>
      </c>
      <c r="K15" s="4">
        <f t="shared" si="0"/>
        <v>170</v>
      </c>
      <c r="L15" s="21">
        <f t="shared" si="1"/>
        <v>0.62962962962962965</v>
      </c>
      <c r="M15" s="3">
        <v>12</v>
      </c>
      <c r="N15" s="3">
        <v>9</v>
      </c>
    </row>
    <row r="16" spans="1:14" s="3" customFormat="1">
      <c r="A16" s="3">
        <v>73</v>
      </c>
      <c r="B16" s="3" t="s">
        <v>178</v>
      </c>
      <c r="C16" s="6">
        <v>10.520000000000003</v>
      </c>
      <c r="D16" t="s">
        <v>39</v>
      </c>
      <c r="E16" t="s">
        <v>14</v>
      </c>
      <c r="F16" t="s">
        <v>183</v>
      </c>
      <c r="G16" t="s">
        <v>184</v>
      </c>
      <c r="H16">
        <v>0</v>
      </c>
      <c r="I16" s="3">
        <f>VLOOKUP(A16,'Scoring entry sheet'!A:B,2,FALSE)</f>
        <v>106.5</v>
      </c>
      <c r="J16" s="3">
        <f>VLOOKUP(A16,'Scoring entry sheet'!A:C,3,FALSE)</f>
        <v>62</v>
      </c>
      <c r="K16" s="4">
        <f t="shared" si="0"/>
        <v>168.5</v>
      </c>
      <c r="L16" s="21">
        <f t="shared" si="1"/>
        <v>0.62407407407407411</v>
      </c>
      <c r="M16" s="3">
        <v>13</v>
      </c>
      <c r="N16" s="14">
        <v>10</v>
      </c>
    </row>
    <row r="17" spans="1:14" s="3" customFormat="1">
      <c r="A17" s="3">
        <v>78</v>
      </c>
      <c r="B17" s="3" t="s">
        <v>178</v>
      </c>
      <c r="C17" s="6">
        <v>11.320000000000002</v>
      </c>
      <c r="D17" t="s">
        <v>89</v>
      </c>
      <c r="E17" t="s">
        <v>14</v>
      </c>
      <c r="F17" t="s">
        <v>190</v>
      </c>
      <c r="G17" t="s">
        <v>191</v>
      </c>
      <c r="H17">
        <v>0</v>
      </c>
      <c r="I17" s="3">
        <f>VLOOKUP(A17,'Scoring entry sheet'!A:B,2,FALSE)</f>
        <v>104</v>
      </c>
      <c r="J17" s="3">
        <f>VLOOKUP(A17,'Scoring entry sheet'!A:C,3,FALSE)</f>
        <v>62</v>
      </c>
      <c r="K17" s="4">
        <f t="shared" si="0"/>
        <v>166</v>
      </c>
      <c r="L17" s="21">
        <f t="shared" si="1"/>
        <v>0.61481481481481481</v>
      </c>
      <c r="M17" s="3">
        <v>14</v>
      </c>
      <c r="N17" s="3">
        <v>11</v>
      </c>
    </row>
    <row r="18" spans="1:14" s="3" customFormat="1">
      <c r="A18" s="3">
        <v>86</v>
      </c>
      <c r="B18" s="3" t="s">
        <v>178</v>
      </c>
      <c r="C18" s="6">
        <v>12.200000000000001</v>
      </c>
      <c r="D18" t="s">
        <v>98</v>
      </c>
      <c r="E18" t="s">
        <v>14</v>
      </c>
      <c r="F18" t="s">
        <v>200</v>
      </c>
      <c r="G18" t="s">
        <v>201</v>
      </c>
      <c r="H18">
        <v>0</v>
      </c>
      <c r="I18" s="3">
        <f>VLOOKUP(A18,'Scoring entry sheet'!A:B,2,FALSE)</f>
        <v>102</v>
      </c>
      <c r="J18" s="3">
        <f>VLOOKUP(A18,'Scoring entry sheet'!A:C,3,FALSE)</f>
        <v>62</v>
      </c>
      <c r="K18" s="4">
        <f t="shared" si="0"/>
        <v>164</v>
      </c>
      <c r="L18" s="21">
        <f t="shared" si="1"/>
        <v>0.6074074074074074</v>
      </c>
      <c r="M18" s="3">
        <v>15</v>
      </c>
      <c r="N18" s="14">
        <v>12</v>
      </c>
    </row>
    <row r="19" spans="1:14" s="3" customFormat="1">
      <c r="A19" s="3">
        <v>74</v>
      </c>
      <c r="B19" s="3" t="s">
        <v>178</v>
      </c>
      <c r="C19" s="6">
        <v>10.580000000000004</v>
      </c>
      <c r="D19" t="s">
        <v>51</v>
      </c>
      <c r="E19" t="s">
        <v>14</v>
      </c>
      <c r="F19" t="s">
        <v>185</v>
      </c>
      <c r="G19">
        <v>0</v>
      </c>
      <c r="H19">
        <v>0</v>
      </c>
      <c r="I19" s="3">
        <f>VLOOKUP(A19,'Scoring entry sheet'!A:B,2,FALSE)</f>
        <v>95</v>
      </c>
      <c r="J19" s="3">
        <f>VLOOKUP(A19,'Scoring entry sheet'!A:C,3,FALSE)</f>
        <v>58</v>
      </c>
      <c r="K19" s="4">
        <f t="shared" si="0"/>
        <v>153</v>
      </c>
      <c r="L19" s="21">
        <f t="shared" si="1"/>
        <v>0.56666666666666665</v>
      </c>
      <c r="M19" s="3">
        <v>16</v>
      </c>
      <c r="N19" s="14">
        <v>13</v>
      </c>
    </row>
    <row r="20" spans="1:14" s="3" customFormat="1">
      <c r="A20" s="3">
        <v>81</v>
      </c>
      <c r="B20" s="3" t="s">
        <v>178</v>
      </c>
      <c r="C20" s="6">
        <v>11.500000000000004</v>
      </c>
      <c r="D20" t="s">
        <v>123</v>
      </c>
      <c r="E20" t="s">
        <v>14</v>
      </c>
      <c r="F20" t="s">
        <v>192</v>
      </c>
      <c r="G20" t="s">
        <v>193</v>
      </c>
      <c r="H20">
        <v>0</v>
      </c>
      <c r="I20" s="3">
        <f>VLOOKUP(A20,'Scoring entry sheet'!A:B,2,FALSE)</f>
        <v>86.5</v>
      </c>
      <c r="J20" s="3">
        <f>VLOOKUP(A20,'Scoring entry sheet'!A:C,3,FALSE)</f>
        <v>56</v>
      </c>
      <c r="K20" s="4">
        <f t="shared" si="0"/>
        <v>142.5</v>
      </c>
      <c r="L20" s="21">
        <f t="shared" si="1"/>
        <v>0.52777777777777779</v>
      </c>
      <c r="M20" s="3">
        <v>17</v>
      </c>
      <c r="N20" s="3">
        <v>14</v>
      </c>
    </row>
    <row r="21" spans="1:14" s="3" customFormat="1">
      <c r="A21" s="3">
        <v>71</v>
      </c>
      <c r="B21" s="3" t="s">
        <v>178</v>
      </c>
      <c r="C21" s="6">
        <v>10.400000000000002</v>
      </c>
      <c r="D21" t="s">
        <v>138</v>
      </c>
      <c r="E21" t="s">
        <v>14</v>
      </c>
      <c r="F21" t="s">
        <v>181</v>
      </c>
      <c r="G21" t="s">
        <v>182</v>
      </c>
      <c r="H21" t="s">
        <v>354</v>
      </c>
      <c r="I21" s="3" t="s">
        <v>354</v>
      </c>
      <c r="J21" s="3" t="s">
        <v>354</v>
      </c>
      <c r="K21" s="4" t="s">
        <v>354</v>
      </c>
      <c r="L21" s="21" t="s">
        <v>354</v>
      </c>
      <c r="M21" s="3" t="s">
        <v>354</v>
      </c>
      <c r="N21" s="3" t="s">
        <v>354</v>
      </c>
    </row>
    <row r="22" spans="1:14">
      <c r="I22" s="3"/>
      <c r="J22" s="3"/>
      <c r="K22" s="4"/>
      <c r="L22" s="21"/>
      <c r="M22" s="3"/>
      <c r="N22" s="14"/>
    </row>
  </sheetData>
  <autoFilter ref="A3:H21"/>
  <sortState ref="A4:N21">
    <sortCondition ref="M4:M21"/>
  </sortState>
  <pageMargins left="0.25" right="0.25" top="0.75" bottom="0.75" header="0.3" footer="0.3"/>
  <pageSetup paperSize="9" scale="77" fitToHeight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4"/>
  <sheetViews>
    <sheetView topLeftCell="A3" zoomScale="120" zoomScaleNormal="120" zoomScalePageLayoutView="120" workbookViewId="0">
      <selection activeCell="A4" sqref="A4:XFD20"/>
    </sheetView>
  </sheetViews>
  <sheetFormatPr baseColWidth="10" defaultColWidth="8.83203125" defaultRowHeight="14" x14ac:dyDescent="0"/>
  <cols>
    <col min="1" max="1" width="8.83203125" style="3"/>
    <col min="2" max="2" width="0" style="3" hidden="1" customWidth="1"/>
    <col min="3" max="3" width="0" style="4" hidden="1" customWidth="1"/>
    <col min="4" max="4" width="27.33203125" bestFit="1" customWidth="1"/>
    <col min="5" max="5" width="9.33203125" style="3" bestFit="1" customWidth="1"/>
    <col min="6" max="6" width="21.5" style="3" bestFit="1" customWidth="1"/>
    <col min="7" max="7" width="26.5" style="4" bestFit="1" customWidth="1"/>
    <col min="8" max="8" width="7.5" customWidth="1"/>
    <col min="9" max="9" width="20" bestFit="1" customWidth="1"/>
    <col min="12" max="12" width="8.83203125" style="20"/>
  </cols>
  <sheetData>
    <row r="1" spans="1:13">
      <c r="A1" s="10" t="s">
        <v>337</v>
      </c>
      <c r="C1" s="24"/>
      <c r="D1" s="11">
        <v>240</v>
      </c>
    </row>
    <row r="2" spans="1:13">
      <c r="A2" s="4" t="s">
        <v>345</v>
      </c>
      <c r="D2" s="23"/>
    </row>
    <row r="3" spans="1:13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3" t="s">
        <v>331</v>
      </c>
      <c r="J3" s="3" t="s">
        <v>330</v>
      </c>
      <c r="K3" s="4" t="s">
        <v>329</v>
      </c>
      <c r="L3" s="20" t="s">
        <v>332</v>
      </c>
      <c r="M3" t="s">
        <v>335</v>
      </c>
    </row>
    <row r="4" spans="1:13" s="3" customFormat="1">
      <c r="A4" s="3">
        <v>109</v>
      </c>
      <c r="B4" s="3" t="s">
        <v>239</v>
      </c>
      <c r="C4" s="7">
        <v>10.280000000000001</v>
      </c>
      <c r="D4" t="s">
        <v>42</v>
      </c>
      <c r="E4" t="s">
        <v>18</v>
      </c>
      <c r="F4" t="s">
        <v>240</v>
      </c>
      <c r="G4" t="s">
        <v>241</v>
      </c>
      <c r="H4">
        <v>0</v>
      </c>
      <c r="I4" s="3">
        <f>VLOOKUP(A4,'Scoring entry sheet'!A:B,2,FALSE)</f>
        <v>113</v>
      </c>
      <c r="J4" s="3">
        <f>VLOOKUP(A4,'Scoring entry sheet'!A:C,3,FALSE)</f>
        <v>57</v>
      </c>
      <c r="K4" s="4">
        <f t="shared" ref="K4:K34" si="0">I4+J4</f>
        <v>170</v>
      </c>
      <c r="L4" s="21">
        <f t="shared" ref="L4:L34" si="1">K4/D$1</f>
        <v>0.70833333333333337</v>
      </c>
      <c r="M4" s="3">
        <v>1</v>
      </c>
    </row>
    <row r="5" spans="1:13" s="3" customFormat="1">
      <c r="A5" s="3">
        <v>113</v>
      </c>
      <c r="B5" s="3" t="s">
        <v>239</v>
      </c>
      <c r="C5" s="7">
        <v>11.02</v>
      </c>
      <c r="D5" t="s">
        <v>92</v>
      </c>
      <c r="E5" t="s">
        <v>18</v>
      </c>
      <c r="F5" t="s">
        <v>248</v>
      </c>
      <c r="G5" t="s">
        <v>249</v>
      </c>
      <c r="H5">
        <v>0</v>
      </c>
      <c r="I5" s="3">
        <f>VLOOKUP(A5,'Scoring entry sheet'!A:B,2,FALSE)</f>
        <v>112.5</v>
      </c>
      <c r="J5" s="3">
        <f>VLOOKUP(A5,'Scoring entry sheet'!A:C,3,FALSE)</f>
        <v>57</v>
      </c>
      <c r="K5" s="4">
        <f t="shared" si="0"/>
        <v>169.5</v>
      </c>
      <c r="L5" s="21">
        <f t="shared" si="1"/>
        <v>0.70625000000000004</v>
      </c>
      <c r="M5" s="3">
        <v>2</v>
      </c>
    </row>
    <row r="6" spans="1:13" s="3" customFormat="1">
      <c r="A6" s="3">
        <v>112</v>
      </c>
      <c r="B6" s="3" t="s">
        <v>239</v>
      </c>
      <c r="C6" s="7">
        <v>10.460000000000003</v>
      </c>
      <c r="D6" t="s">
        <v>78</v>
      </c>
      <c r="E6" t="s">
        <v>18</v>
      </c>
      <c r="F6" t="s">
        <v>246</v>
      </c>
      <c r="G6" t="s">
        <v>247</v>
      </c>
      <c r="H6">
        <v>0</v>
      </c>
      <c r="I6" s="3">
        <f>VLOOKUP(A6,'Scoring entry sheet'!A:B,2,FALSE)</f>
        <v>112</v>
      </c>
      <c r="J6" s="3">
        <f>VLOOKUP(A6,'Scoring entry sheet'!A:C,3,FALSE)</f>
        <v>57</v>
      </c>
      <c r="K6" s="4">
        <f t="shared" si="0"/>
        <v>169</v>
      </c>
      <c r="L6" s="21">
        <f t="shared" si="1"/>
        <v>0.70416666666666672</v>
      </c>
      <c r="M6" s="3">
        <v>3</v>
      </c>
    </row>
    <row r="7" spans="1:13" s="3" customFormat="1">
      <c r="A7" s="3">
        <v>95</v>
      </c>
      <c r="B7" s="3" t="s">
        <v>204</v>
      </c>
      <c r="C7" s="7">
        <v>8.5400000000000027</v>
      </c>
      <c r="D7" t="s">
        <v>62</v>
      </c>
      <c r="E7" t="s">
        <v>18</v>
      </c>
      <c r="F7" t="s">
        <v>213</v>
      </c>
      <c r="G7" t="s">
        <v>214</v>
      </c>
      <c r="H7">
        <v>0</v>
      </c>
      <c r="I7" s="3">
        <f>VLOOKUP(A7,'Scoring entry sheet'!A:B,2,FALSE)</f>
        <v>113</v>
      </c>
      <c r="J7" s="3">
        <f>VLOOKUP(A7,'Scoring entry sheet'!A:C,3,FALSE)</f>
        <v>56</v>
      </c>
      <c r="K7" s="4">
        <f t="shared" si="0"/>
        <v>169</v>
      </c>
      <c r="L7" s="21">
        <f t="shared" si="1"/>
        <v>0.70416666666666672</v>
      </c>
      <c r="M7" s="3">
        <v>4</v>
      </c>
    </row>
    <row r="8" spans="1:13" s="3" customFormat="1">
      <c r="A8" s="3">
        <v>100</v>
      </c>
      <c r="B8" s="3" t="s">
        <v>204</v>
      </c>
      <c r="C8" s="7">
        <v>9.240000000000002</v>
      </c>
      <c r="D8" t="s">
        <v>98</v>
      </c>
      <c r="E8" t="s">
        <v>18</v>
      </c>
      <c r="F8" t="s">
        <v>223</v>
      </c>
      <c r="G8" t="s">
        <v>224</v>
      </c>
      <c r="H8">
        <v>0</v>
      </c>
      <c r="I8" s="3">
        <f>VLOOKUP(A8,'Scoring entry sheet'!A:B,2,FALSE)</f>
        <v>111.5</v>
      </c>
      <c r="J8" s="3">
        <f>VLOOKUP(A8,'Scoring entry sheet'!A:C,3,FALSE)</f>
        <v>56</v>
      </c>
      <c r="K8" s="4">
        <f t="shared" si="0"/>
        <v>167.5</v>
      </c>
      <c r="L8" s="21">
        <f t="shared" si="1"/>
        <v>0.69791666666666663</v>
      </c>
      <c r="M8" s="3">
        <v>5</v>
      </c>
    </row>
    <row r="9" spans="1:13" s="3" customFormat="1">
      <c r="A9" s="3">
        <v>121</v>
      </c>
      <c r="B9" s="3" t="s">
        <v>239</v>
      </c>
      <c r="C9" s="7">
        <v>11.500000000000004</v>
      </c>
      <c r="D9" t="s">
        <v>114</v>
      </c>
      <c r="E9" t="s">
        <v>18</v>
      </c>
      <c r="F9" t="s">
        <v>262</v>
      </c>
      <c r="G9" t="s">
        <v>362</v>
      </c>
      <c r="H9">
        <v>0</v>
      </c>
      <c r="I9" s="3">
        <f>VLOOKUP(A9,'Scoring entry sheet'!A:B,2,FALSE)</f>
        <v>109</v>
      </c>
      <c r="J9" s="3">
        <f>VLOOKUP(A9,'Scoring entry sheet'!A:C,3,FALSE)</f>
        <v>54</v>
      </c>
      <c r="K9" s="4">
        <f t="shared" si="0"/>
        <v>163</v>
      </c>
      <c r="L9" s="21">
        <f t="shared" si="1"/>
        <v>0.6791666666666667</v>
      </c>
      <c r="M9" s="3">
        <v>6</v>
      </c>
    </row>
    <row r="10" spans="1:13" s="3" customFormat="1">
      <c r="A10" s="3">
        <v>119</v>
      </c>
      <c r="B10" s="3" t="s">
        <v>239</v>
      </c>
      <c r="C10" s="7">
        <v>11.380000000000003</v>
      </c>
      <c r="D10" t="s">
        <v>11</v>
      </c>
      <c r="E10" t="s">
        <v>18</v>
      </c>
      <c r="F10" t="s">
        <v>258</v>
      </c>
      <c r="G10" t="s">
        <v>259</v>
      </c>
      <c r="H10">
        <v>0</v>
      </c>
      <c r="I10" s="3">
        <f>VLOOKUP(A10,'Scoring entry sheet'!A:B,2,FALSE)</f>
        <v>108</v>
      </c>
      <c r="J10" s="3">
        <f>VLOOKUP(A10,'Scoring entry sheet'!A:C,3,FALSE)</f>
        <v>54</v>
      </c>
      <c r="K10" s="4">
        <f t="shared" si="0"/>
        <v>162</v>
      </c>
      <c r="L10" s="21">
        <f t="shared" si="1"/>
        <v>0.67500000000000004</v>
      </c>
      <c r="M10" s="3">
        <v>7</v>
      </c>
    </row>
    <row r="11" spans="1:13" s="3" customFormat="1">
      <c r="A11" s="3">
        <v>103</v>
      </c>
      <c r="B11" s="3" t="s">
        <v>204</v>
      </c>
      <c r="C11" s="7">
        <v>9.5200000000000014</v>
      </c>
      <c r="D11" t="s">
        <v>15</v>
      </c>
      <c r="E11" t="s">
        <v>18</v>
      </c>
      <c r="F11" t="s">
        <v>229</v>
      </c>
      <c r="G11" t="s">
        <v>230</v>
      </c>
      <c r="H11">
        <v>0</v>
      </c>
      <c r="I11" s="3">
        <f>VLOOKUP(A11,'Scoring entry sheet'!A:B,2,FALSE)</f>
        <v>106.5</v>
      </c>
      <c r="J11" s="3">
        <f>VLOOKUP(A11,'Scoring entry sheet'!A:C,3,FALSE)</f>
        <v>54</v>
      </c>
      <c r="K11" s="4">
        <f t="shared" si="0"/>
        <v>160.5</v>
      </c>
      <c r="L11" s="21">
        <f t="shared" si="1"/>
        <v>0.66874999999999996</v>
      </c>
      <c r="M11" s="3">
        <v>8</v>
      </c>
    </row>
    <row r="12" spans="1:13" s="3" customFormat="1">
      <c r="A12" s="3">
        <v>118</v>
      </c>
      <c r="B12" s="3" t="s">
        <v>239</v>
      </c>
      <c r="C12" s="7">
        <v>11.320000000000002</v>
      </c>
      <c r="D12" t="s">
        <v>84</v>
      </c>
      <c r="E12" t="s">
        <v>18</v>
      </c>
      <c r="F12" t="s">
        <v>256</v>
      </c>
      <c r="G12" t="s">
        <v>257</v>
      </c>
      <c r="H12">
        <v>0</v>
      </c>
      <c r="I12" s="3">
        <f>VLOOKUP(A12,'Scoring entry sheet'!A:B,2,FALSE)</f>
        <v>106</v>
      </c>
      <c r="J12" s="3">
        <f>VLOOKUP(A12,'Scoring entry sheet'!A:C,3,FALSE)</f>
        <v>54</v>
      </c>
      <c r="K12" s="4">
        <f t="shared" si="0"/>
        <v>160</v>
      </c>
      <c r="L12" s="21">
        <f t="shared" si="1"/>
        <v>0.66666666666666663</v>
      </c>
      <c r="M12" s="3">
        <v>9</v>
      </c>
    </row>
    <row r="13" spans="1:13" s="3" customFormat="1">
      <c r="A13" s="3">
        <v>124</v>
      </c>
      <c r="B13" s="3" t="s">
        <v>239</v>
      </c>
      <c r="C13" s="7">
        <v>12.08</v>
      </c>
      <c r="D13" t="s">
        <v>117</v>
      </c>
      <c r="E13" t="s">
        <v>18</v>
      </c>
      <c r="F13" t="s">
        <v>267</v>
      </c>
      <c r="G13" t="s">
        <v>268</v>
      </c>
      <c r="H13">
        <v>0</v>
      </c>
      <c r="I13" s="3">
        <f>VLOOKUP(A13,'Scoring entry sheet'!A:B,2,FALSE)</f>
        <v>106.5</v>
      </c>
      <c r="J13" s="3">
        <f>VLOOKUP(A13,'Scoring entry sheet'!A:C,3,FALSE)</f>
        <v>53</v>
      </c>
      <c r="K13" s="4">
        <f t="shared" si="0"/>
        <v>159.5</v>
      </c>
      <c r="L13" s="21">
        <f t="shared" si="1"/>
        <v>0.6645833333333333</v>
      </c>
      <c r="M13" s="3">
        <v>10</v>
      </c>
    </row>
    <row r="14" spans="1:13" s="3" customFormat="1">
      <c r="A14" s="3">
        <v>122</v>
      </c>
      <c r="B14" s="3" t="s">
        <v>239</v>
      </c>
      <c r="C14" s="7">
        <v>11.560000000000004</v>
      </c>
      <c r="D14" t="s">
        <v>36</v>
      </c>
      <c r="E14" t="s">
        <v>18</v>
      </c>
      <c r="F14" t="s">
        <v>263</v>
      </c>
      <c r="G14" t="s">
        <v>264</v>
      </c>
      <c r="H14">
        <v>0</v>
      </c>
      <c r="I14" s="3">
        <f>VLOOKUP(A14,'Scoring entry sheet'!A:B,2,FALSE)</f>
        <v>105.5</v>
      </c>
      <c r="J14" s="3">
        <f>VLOOKUP(A14,'Scoring entry sheet'!A:C,3,FALSE)</f>
        <v>53</v>
      </c>
      <c r="K14" s="4">
        <f t="shared" si="0"/>
        <v>158.5</v>
      </c>
      <c r="L14" s="21">
        <f t="shared" si="1"/>
        <v>0.66041666666666665</v>
      </c>
      <c r="M14" s="3">
        <v>11</v>
      </c>
    </row>
    <row r="15" spans="1:13" s="3" customFormat="1">
      <c r="A15" s="3">
        <v>107</v>
      </c>
      <c r="B15" s="3" t="s">
        <v>204</v>
      </c>
      <c r="C15" s="7">
        <v>10.16</v>
      </c>
      <c r="D15" t="s">
        <v>68</v>
      </c>
      <c r="E15" t="s">
        <v>18</v>
      </c>
      <c r="F15" t="s">
        <v>237</v>
      </c>
      <c r="G15" t="s">
        <v>238</v>
      </c>
      <c r="H15">
        <v>0</v>
      </c>
      <c r="I15" s="3">
        <f>VLOOKUP(A15,'Scoring entry sheet'!A:B,2,FALSE)</f>
        <v>105.5</v>
      </c>
      <c r="J15" s="3">
        <f>VLOOKUP(A15,'Scoring entry sheet'!A:C,3,FALSE)</f>
        <v>52</v>
      </c>
      <c r="K15" s="4">
        <f t="shared" si="0"/>
        <v>157.5</v>
      </c>
      <c r="L15" s="21">
        <f t="shared" si="1"/>
        <v>0.65625</v>
      </c>
      <c r="M15" s="3">
        <v>12</v>
      </c>
    </row>
    <row r="16" spans="1:13" s="3" customFormat="1">
      <c r="A16" s="3">
        <v>91</v>
      </c>
      <c r="B16" s="3" t="s">
        <v>204</v>
      </c>
      <c r="C16" s="7">
        <v>8.3000000000000007</v>
      </c>
      <c r="D16" t="s">
        <v>27</v>
      </c>
      <c r="E16" t="s">
        <v>18</v>
      </c>
      <c r="F16" t="s">
        <v>205</v>
      </c>
      <c r="G16" t="s">
        <v>206</v>
      </c>
      <c r="H16">
        <v>0</v>
      </c>
      <c r="I16" s="3">
        <f>VLOOKUP(A16,'Scoring entry sheet'!A:B,2,FALSE)</f>
        <v>106.5</v>
      </c>
      <c r="J16" s="3">
        <f>VLOOKUP(A16,'Scoring entry sheet'!A:C,3,FALSE)</f>
        <v>51</v>
      </c>
      <c r="K16" s="4">
        <f t="shared" si="0"/>
        <v>157.5</v>
      </c>
      <c r="L16" s="21">
        <f t="shared" si="1"/>
        <v>0.65625</v>
      </c>
      <c r="M16" s="3">
        <v>13</v>
      </c>
    </row>
    <row r="17" spans="1:13" s="3" customFormat="1">
      <c r="A17" s="3">
        <v>106</v>
      </c>
      <c r="B17" s="3" t="s">
        <v>204</v>
      </c>
      <c r="C17" s="7">
        <v>10.1</v>
      </c>
      <c r="D17" t="s">
        <v>95</v>
      </c>
      <c r="E17" t="s">
        <v>18</v>
      </c>
      <c r="F17" t="s">
        <v>235</v>
      </c>
      <c r="G17" t="s">
        <v>236</v>
      </c>
      <c r="H17">
        <v>0</v>
      </c>
      <c r="I17" s="3">
        <f>VLOOKUP(A17,'Scoring entry sheet'!A:B,2,FALSE)</f>
        <v>103</v>
      </c>
      <c r="J17" s="3">
        <f>VLOOKUP(A17,'Scoring entry sheet'!A:C,3,FALSE)</f>
        <v>52</v>
      </c>
      <c r="K17" s="4">
        <f t="shared" si="0"/>
        <v>155</v>
      </c>
      <c r="L17" s="21">
        <f t="shared" si="1"/>
        <v>0.64583333333333337</v>
      </c>
      <c r="M17" s="3">
        <v>14</v>
      </c>
    </row>
    <row r="18" spans="1:13" s="3" customFormat="1">
      <c r="A18" s="3">
        <v>92</v>
      </c>
      <c r="B18" s="3" t="s">
        <v>204</v>
      </c>
      <c r="C18" s="7">
        <v>8.3600000000000012</v>
      </c>
      <c r="D18" t="s">
        <v>9</v>
      </c>
      <c r="E18" t="s">
        <v>18</v>
      </c>
      <c r="F18" t="s">
        <v>207</v>
      </c>
      <c r="G18" t="s">
        <v>208</v>
      </c>
      <c r="H18">
        <v>0</v>
      </c>
      <c r="I18" s="3">
        <f>VLOOKUP(A18,'Scoring entry sheet'!A:B,2,FALSE)</f>
        <v>103</v>
      </c>
      <c r="J18" s="3">
        <f>VLOOKUP(A18,'Scoring entry sheet'!A:C,3,FALSE)</f>
        <v>50</v>
      </c>
      <c r="K18" s="4">
        <f t="shared" si="0"/>
        <v>153</v>
      </c>
      <c r="L18" s="21">
        <f t="shared" si="1"/>
        <v>0.63749999999999996</v>
      </c>
      <c r="M18" s="3">
        <v>15</v>
      </c>
    </row>
    <row r="19" spans="1:13" s="3" customFormat="1">
      <c r="A19" s="3">
        <v>96</v>
      </c>
      <c r="B19" s="3" t="s">
        <v>204</v>
      </c>
      <c r="C19" s="7">
        <v>9</v>
      </c>
      <c r="D19" t="s">
        <v>103</v>
      </c>
      <c r="E19" t="s">
        <v>18</v>
      </c>
      <c r="F19" t="s">
        <v>104</v>
      </c>
      <c r="G19" t="s">
        <v>105</v>
      </c>
      <c r="H19">
        <v>0</v>
      </c>
      <c r="I19" s="3">
        <f>VLOOKUP(A19,'Scoring entry sheet'!A:B,2,FALSE)</f>
        <v>102</v>
      </c>
      <c r="J19" s="3">
        <f>VLOOKUP(A19,'Scoring entry sheet'!A:C,3,FALSE)</f>
        <v>50</v>
      </c>
      <c r="K19" s="4">
        <f t="shared" si="0"/>
        <v>152</v>
      </c>
      <c r="L19" s="21">
        <f t="shared" si="1"/>
        <v>0.6333333333333333</v>
      </c>
      <c r="M19" s="3">
        <v>16</v>
      </c>
    </row>
    <row r="20" spans="1:13" s="3" customFormat="1">
      <c r="A20" s="3">
        <v>98</v>
      </c>
      <c r="B20" s="3" t="s">
        <v>204</v>
      </c>
      <c r="C20" s="7">
        <v>9.120000000000001</v>
      </c>
      <c r="D20" t="s">
        <v>51</v>
      </c>
      <c r="E20" t="s">
        <v>18</v>
      </c>
      <c r="F20" t="s">
        <v>219</v>
      </c>
      <c r="G20" t="s">
        <v>220</v>
      </c>
      <c r="H20">
        <v>0</v>
      </c>
      <c r="I20" s="3">
        <f>VLOOKUP(A20,'Scoring entry sheet'!A:B,2,FALSE)</f>
        <v>103</v>
      </c>
      <c r="J20" s="3">
        <f>VLOOKUP(A20,'Scoring entry sheet'!A:C,3,FALSE)</f>
        <v>49</v>
      </c>
      <c r="K20" s="4">
        <f t="shared" si="0"/>
        <v>152</v>
      </c>
      <c r="L20" s="21">
        <f t="shared" si="1"/>
        <v>0.6333333333333333</v>
      </c>
      <c r="M20" s="3">
        <v>17</v>
      </c>
    </row>
    <row r="21" spans="1:13" s="3" customFormat="1">
      <c r="A21" s="3">
        <v>108</v>
      </c>
      <c r="B21" s="3" t="s">
        <v>239</v>
      </c>
      <c r="C21" s="7">
        <v>10.220000000000001</v>
      </c>
      <c r="D21" t="s">
        <v>106</v>
      </c>
      <c r="E21" t="s">
        <v>18</v>
      </c>
      <c r="F21" t="s">
        <v>107</v>
      </c>
      <c r="G21" t="s">
        <v>355</v>
      </c>
      <c r="H21">
        <v>0</v>
      </c>
      <c r="I21" s="3">
        <f>VLOOKUP(A21,'Scoring entry sheet'!A:B,2,FALSE)</f>
        <v>99.5</v>
      </c>
      <c r="J21" s="3">
        <f>VLOOKUP(A21,'Scoring entry sheet'!A:C,3,FALSE)</f>
        <v>52</v>
      </c>
      <c r="K21" s="4">
        <f t="shared" si="0"/>
        <v>151.5</v>
      </c>
      <c r="L21" s="21">
        <f t="shared" si="1"/>
        <v>0.63124999999999998</v>
      </c>
      <c r="M21" s="3">
        <v>18</v>
      </c>
    </row>
    <row r="22" spans="1:13" s="3" customFormat="1">
      <c r="A22" s="3">
        <v>120</v>
      </c>
      <c r="B22" s="3" t="s">
        <v>239</v>
      </c>
      <c r="C22" s="7">
        <v>11.440000000000003</v>
      </c>
      <c r="D22" t="s">
        <v>74</v>
      </c>
      <c r="E22" t="s">
        <v>18</v>
      </c>
      <c r="F22" t="s">
        <v>260</v>
      </c>
      <c r="G22" t="s">
        <v>261</v>
      </c>
      <c r="H22">
        <v>0</v>
      </c>
      <c r="I22" s="3">
        <f>VLOOKUP(A22,'Scoring entry sheet'!A:B,2,FALSE)</f>
        <v>101.5</v>
      </c>
      <c r="J22" s="3">
        <f>VLOOKUP(A22,'Scoring entry sheet'!A:C,3,FALSE)</f>
        <v>50</v>
      </c>
      <c r="K22" s="4">
        <f t="shared" si="0"/>
        <v>151.5</v>
      </c>
      <c r="L22" s="21">
        <f t="shared" si="1"/>
        <v>0.63124999999999998</v>
      </c>
      <c r="M22" s="3">
        <v>19</v>
      </c>
    </row>
    <row r="23" spans="1:13" s="3" customFormat="1">
      <c r="A23" s="3">
        <v>117</v>
      </c>
      <c r="B23" s="3" t="s">
        <v>239</v>
      </c>
      <c r="C23" s="7">
        <v>11.260000000000002</v>
      </c>
      <c r="D23" t="s">
        <v>81</v>
      </c>
      <c r="E23" t="s">
        <v>18</v>
      </c>
      <c r="F23" t="s">
        <v>254</v>
      </c>
      <c r="G23" t="s">
        <v>255</v>
      </c>
      <c r="H23">
        <v>0</v>
      </c>
      <c r="I23" s="3">
        <f>VLOOKUP(A23,'Scoring entry sheet'!A:B,2,FALSE)</f>
        <v>98.5</v>
      </c>
      <c r="J23" s="3">
        <f>VLOOKUP(A23,'Scoring entry sheet'!A:C,3,FALSE)</f>
        <v>52</v>
      </c>
      <c r="K23" s="4">
        <f t="shared" si="0"/>
        <v>150.5</v>
      </c>
      <c r="L23" s="21">
        <f t="shared" si="1"/>
        <v>0.62708333333333333</v>
      </c>
      <c r="M23" s="3">
        <v>20</v>
      </c>
    </row>
    <row r="24" spans="1:13" s="3" customFormat="1">
      <c r="A24" s="3">
        <v>123</v>
      </c>
      <c r="B24" s="3" t="s">
        <v>239</v>
      </c>
      <c r="C24" s="7">
        <v>12.02</v>
      </c>
      <c r="D24" t="s">
        <v>30</v>
      </c>
      <c r="E24" t="s">
        <v>18</v>
      </c>
      <c r="F24" t="s">
        <v>265</v>
      </c>
      <c r="G24" t="s">
        <v>266</v>
      </c>
      <c r="H24">
        <v>0</v>
      </c>
      <c r="I24" s="3">
        <f>VLOOKUP(A24,'Scoring entry sheet'!A:B,2,FALSE)</f>
        <v>99</v>
      </c>
      <c r="J24" s="3">
        <f>VLOOKUP(A24,'Scoring entry sheet'!A:C,3,FALSE)</f>
        <v>50</v>
      </c>
      <c r="K24" s="4">
        <f t="shared" si="0"/>
        <v>149</v>
      </c>
      <c r="L24" s="21">
        <f t="shared" si="1"/>
        <v>0.62083333333333335</v>
      </c>
      <c r="M24" s="3">
        <v>21</v>
      </c>
    </row>
    <row r="25" spans="1:13" s="3" customFormat="1">
      <c r="A25" s="3">
        <v>94</v>
      </c>
      <c r="B25" s="3" t="s">
        <v>204</v>
      </c>
      <c r="C25" s="7">
        <v>8.4800000000000022</v>
      </c>
      <c r="D25" t="s">
        <v>33</v>
      </c>
      <c r="E25" t="s">
        <v>18</v>
      </c>
      <c r="F25" t="s">
        <v>211</v>
      </c>
      <c r="G25" t="s">
        <v>212</v>
      </c>
      <c r="H25">
        <v>0</v>
      </c>
      <c r="I25" s="3">
        <f>VLOOKUP(A25,'Scoring entry sheet'!A:B,2,FALSE)</f>
        <v>100</v>
      </c>
      <c r="J25" s="3">
        <f>VLOOKUP(A25,'Scoring entry sheet'!A:C,3,FALSE)</f>
        <v>49</v>
      </c>
      <c r="K25" s="4">
        <f t="shared" si="0"/>
        <v>149</v>
      </c>
      <c r="L25" s="21">
        <f t="shared" si="1"/>
        <v>0.62083333333333335</v>
      </c>
      <c r="M25" s="3">
        <v>22</v>
      </c>
    </row>
    <row r="26" spans="1:13" s="3" customFormat="1">
      <c r="A26" s="3">
        <v>115</v>
      </c>
      <c r="B26" s="3" t="s">
        <v>239</v>
      </c>
      <c r="C26" s="7">
        <v>11.14</v>
      </c>
      <c r="D26" t="s">
        <v>24</v>
      </c>
      <c r="E26" t="s">
        <v>18</v>
      </c>
      <c r="F26" t="s">
        <v>252</v>
      </c>
      <c r="G26" t="s">
        <v>253</v>
      </c>
      <c r="H26">
        <v>0</v>
      </c>
      <c r="I26" s="3">
        <f>VLOOKUP(A26,'Scoring entry sheet'!A:B,2,FALSE)</f>
        <v>98.5</v>
      </c>
      <c r="J26" s="3">
        <f>VLOOKUP(A26,'Scoring entry sheet'!A:C,3,FALSE)</f>
        <v>50</v>
      </c>
      <c r="K26" s="4">
        <f t="shared" si="0"/>
        <v>148.5</v>
      </c>
      <c r="L26" s="21">
        <f t="shared" si="1"/>
        <v>0.61875000000000002</v>
      </c>
      <c r="M26" s="3">
        <v>23</v>
      </c>
    </row>
    <row r="27" spans="1:13" s="3" customFormat="1">
      <c r="A27" s="3">
        <v>93</v>
      </c>
      <c r="B27" s="3" t="s">
        <v>204</v>
      </c>
      <c r="C27" s="7">
        <v>8.4200000000000017</v>
      </c>
      <c r="D27" t="s">
        <v>71</v>
      </c>
      <c r="E27" t="s">
        <v>18</v>
      </c>
      <c r="F27" t="s">
        <v>209</v>
      </c>
      <c r="G27" t="s">
        <v>210</v>
      </c>
      <c r="H27">
        <v>0</v>
      </c>
      <c r="I27" s="3">
        <f>VLOOKUP(A27,'Scoring entry sheet'!A:B,2,FALSE)</f>
        <v>99.5</v>
      </c>
      <c r="J27" s="3">
        <f>VLOOKUP(A27,'Scoring entry sheet'!A:C,3,FALSE)</f>
        <v>49</v>
      </c>
      <c r="K27" s="4">
        <f t="shared" si="0"/>
        <v>148.5</v>
      </c>
      <c r="L27" s="21">
        <f t="shared" si="1"/>
        <v>0.61875000000000002</v>
      </c>
      <c r="M27" s="3">
        <v>24</v>
      </c>
    </row>
    <row r="28" spans="1:13" s="3" customFormat="1">
      <c r="A28" s="3">
        <v>102</v>
      </c>
      <c r="B28" s="3" t="s">
        <v>204</v>
      </c>
      <c r="C28" s="7">
        <v>9.4600000000000009</v>
      </c>
      <c r="D28" t="s">
        <v>135</v>
      </c>
      <c r="E28" t="s">
        <v>18</v>
      </c>
      <c r="F28" t="s">
        <v>227</v>
      </c>
      <c r="G28" t="s">
        <v>228</v>
      </c>
      <c r="H28">
        <v>0</v>
      </c>
      <c r="I28" s="3">
        <f>VLOOKUP(A28,'Scoring entry sheet'!A:B,2,FALSE)</f>
        <v>97</v>
      </c>
      <c r="J28" s="3">
        <f>VLOOKUP(A28,'Scoring entry sheet'!A:C,3,FALSE)</f>
        <v>50</v>
      </c>
      <c r="K28" s="4">
        <f t="shared" si="0"/>
        <v>147</v>
      </c>
      <c r="L28" s="21">
        <f t="shared" si="1"/>
        <v>0.61250000000000004</v>
      </c>
      <c r="M28" s="3">
        <v>25</v>
      </c>
    </row>
    <row r="29" spans="1:13" s="3" customFormat="1">
      <c r="A29" s="3">
        <v>111</v>
      </c>
      <c r="B29" s="3" t="s">
        <v>239</v>
      </c>
      <c r="C29" s="7">
        <v>10.400000000000002</v>
      </c>
      <c r="D29" t="s">
        <v>138</v>
      </c>
      <c r="E29" t="s">
        <v>18</v>
      </c>
      <c r="F29" t="s">
        <v>244</v>
      </c>
      <c r="G29" t="s">
        <v>245</v>
      </c>
      <c r="H29">
        <v>0</v>
      </c>
      <c r="I29" s="3">
        <f>VLOOKUP(A29,'Scoring entry sheet'!A:B,2,FALSE)</f>
        <v>98.5</v>
      </c>
      <c r="J29" s="3">
        <f>VLOOKUP(A29,'Scoring entry sheet'!A:C,3,FALSE)</f>
        <v>48</v>
      </c>
      <c r="K29" s="4">
        <f t="shared" si="0"/>
        <v>146.5</v>
      </c>
      <c r="L29" s="21">
        <f t="shared" si="1"/>
        <v>0.61041666666666672</v>
      </c>
      <c r="M29" s="3">
        <v>26</v>
      </c>
    </row>
    <row r="30" spans="1:13" s="3" customFormat="1">
      <c r="A30" s="3">
        <v>97</v>
      </c>
      <c r="B30" s="3" t="s">
        <v>204</v>
      </c>
      <c r="C30" s="7">
        <v>9.06</v>
      </c>
      <c r="D30" t="s">
        <v>130</v>
      </c>
      <c r="E30" t="s">
        <v>18</v>
      </c>
      <c r="F30" t="s">
        <v>217</v>
      </c>
      <c r="G30" t="s">
        <v>218</v>
      </c>
      <c r="H30">
        <v>0</v>
      </c>
      <c r="I30" s="3">
        <f>VLOOKUP(A30,'Scoring entry sheet'!A:B,2,FALSE)</f>
        <v>97</v>
      </c>
      <c r="J30" s="3">
        <f>VLOOKUP(A30,'Scoring entry sheet'!A:C,3,FALSE)</f>
        <v>49</v>
      </c>
      <c r="K30" s="4">
        <f t="shared" si="0"/>
        <v>146</v>
      </c>
      <c r="L30" s="21">
        <f t="shared" si="1"/>
        <v>0.60833333333333328</v>
      </c>
      <c r="M30" s="3">
        <v>27</v>
      </c>
    </row>
    <row r="31" spans="1:13" s="3" customFormat="1">
      <c r="A31" s="3">
        <v>104</v>
      </c>
      <c r="B31" s="3" t="s">
        <v>204</v>
      </c>
      <c r="C31" s="7">
        <v>9.5800000000000018</v>
      </c>
      <c r="D31" t="s">
        <v>65</v>
      </c>
      <c r="E31" t="s">
        <v>18</v>
      </c>
      <c r="F31" t="s">
        <v>231</v>
      </c>
      <c r="G31" t="s">
        <v>232</v>
      </c>
      <c r="H31">
        <v>0</v>
      </c>
      <c r="I31" s="3">
        <f>VLOOKUP(A31,'Scoring entry sheet'!A:B,2,FALSE)</f>
        <v>95</v>
      </c>
      <c r="J31" s="3">
        <f>VLOOKUP(A31,'Scoring entry sheet'!A:C,3,FALSE)</f>
        <v>50</v>
      </c>
      <c r="K31" s="4">
        <f t="shared" si="0"/>
        <v>145</v>
      </c>
      <c r="L31" s="21">
        <f t="shared" si="1"/>
        <v>0.60416666666666663</v>
      </c>
      <c r="M31" s="3">
        <v>28</v>
      </c>
    </row>
    <row r="32" spans="1:13" s="3" customFormat="1">
      <c r="A32" s="3">
        <v>114</v>
      </c>
      <c r="B32" s="3" t="s">
        <v>239</v>
      </c>
      <c r="C32" s="7">
        <v>11.08</v>
      </c>
      <c r="D32" t="s">
        <v>89</v>
      </c>
      <c r="E32" t="s">
        <v>18</v>
      </c>
      <c r="F32" t="s">
        <v>250</v>
      </c>
      <c r="G32" t="s">
        <v>251</v>
      </c>
      <c r="H32">
        <v>0</v>
      </c>
      <c r="I32" s="3">
        <f>VLOOKUP(A32,'Scoring entry sheet'!A:B,2,FALSE)</f>
        <v>96</v>
      </c>
      <c r="J32" s="3">
        <f>VLOOKUP(A32,'Scoring entry sheet'!A:C,3,FALSE)</f>
        <v>47</v>
      </c>
      <c r="K32" s="4">
        <f t="shared" si="0"/>
        <v>143</v>
      </c>
      <c r="L32" s="21">
        <f t="shared" si="1"/>
        <v>0.59583333333333333</v>
      </c>
      <c r="M32" s="3">
        <v>29</v>
      </c>
    </row>
    <row r="33" spans="1:13" s="3" customFormat="1">
      <c r="A33" s="3">
        <v>110</v>
      </c>
      <c r="B33" s="3" t="s">
        <v>239</v>
      </c>
      <c r="C33" s="7">
        <v>10.340000000000002</v>
      </c>
      <c r="D33" t="s">
        <v>39</v>
      </c>
      <c r="E33" t="s">
        <v>18</v>
      </c>
      <c r="F33" t="s">
        <v>242</v>
      </c>
      <c r="G33" t="s">
        <v>243</v>
      </c>
      <c r="H33">
        <v>0</v>
      </c>
      <c r="I33" s="3">
        <f>VLOOKUP(A33,'Scoring entry sheet'!A:B,2,FALSE)</f>
        <v>86</v>
      </c>
      <c r="J33" s="3">
        <f>VLOOKUP(A33,'Scoring entry sheet'!A:C,3,FALSE)</f>
        <v>46</v>
      </c>
      <c r="K33" s="4">
        <f t="shared" si="0"/>
        <v>132</v>
      </c>
      <c r="L33" s="21">
        <f t="shared" si="1"/>
        <v>0.55000000000000004</v>
      </c>
      <c r="M33" s="3">
        <v>30</v>
      </c>
    </row>
    <row r="34" spans="1:13" s="3" customFormat="1">
      <c r="A34" s="3">
        <v>105</v>
      </c>
      <c r="B34" s="3" t="s">
        <v>204</v>
      </c>
      <c r="C34" s="7">
        <v>10.039999999999999</v>
      </c>
      <c r="D34" t="s">
        <v>123</v>
      </c>
      <c r="E34" t="s">
        <v>18</v>
      </c>
      <c r="F34" t="s">
        <v>233</v>
      </c>
      <c r="G34" t="s">
        <v>234</v>
      </c>
      <c r="H34">
        <v>0</v>
      </c>
      <c r="I34" s="3">
        <f>VLOOKUP(A34,'Scoring entry sheet'!A:B,2,FALSE)</f>
        <v>86.5</v>
      </c>
      <c r="J34" s="3">
        <f>VLOOKUP(A34,'Scoring entry sheet'!A:C,3,FALSE)</f>
        <v>45</v>
      </c>
      <c r="K34" s="4">
        <f t="shared" si="0"/>
        <v>131.5</v>
      </c>
      <c r="L34" s="21">
        <f t="shared" si="1"/>
        <v>0.54791666666666672</v>
      </c>
      <c r="M34" s="3">
        <v>31</v>
      </c>
    </row>
  </sheetData>
  <autoFilter ref="A3:H34"/>
  <sortState ref="A5:M34">
    <sortCondition ref="M5:M34"/>
  </sortState>
  <pageMargins left="0.25" right="0.25" top="0.75" bottom="0.75" header="0.3" footer="0.3"/>
  <pageSetup paperSize="9" scale="80" fitToHeight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2"/>
  <sheetViews>
    <sheetView zoomScale="120" zoomScaleNormal="120" zoomScalePageLayoutView="120" workbookViewId="0">
      <selection activeCell="N1" sqref="N1:N1048576"/>
    </sheetView>
  </sheetViews>
  <sheetFormatPr baseColWidth="10" defaultColWidth="8.83203125" defaultRowHeight="14" x14ac:dyDescent="0"/>
  <cols>
    <col min="1" max="1" width="8.83203125" style="3"/>
    <col min="2" max="2" width="0" style="3" hidden="1" customWidth="1"/>
    <col min="3" max="3" width="0" style="4" hidden="1" customWidth="1"/>
    <col min="4" max="4" width="27.33203125" bestFit="1" customWidth="1"/>
    <col min="5" max="5" width="9.33203125" style="3" bestFit="1" customWidth="1"/>
    <col min="6" max="6" width="21.5" style="3" bestFit="1" customWidth="1"/>
    <col min="7" max="7" width="26.5" style="4" bestFit="1" customWidth="1"/>
    <col min="8" max="8" width="7.5" customWidth="1"/>
    <col min="9" max="9" width="20" bestFit="1" customWidth="1"/>
    <col min="12" max="12" width="8.83203125" style="20"/>
    <col min="14" max="14" width="0" hidden="1" customWidth="1"/>
  </cols>
  <sheetData>
    <row r="1" spans="1:14">
      <c r="A1" s="10" t="s">
        <v>337</v>
      </c>
      <c r="C1" s="24"/>
      <c r="D1" s="11">
        <v>240</v>
      </c>
    </row>
    <row r="2" spans="1:14">
      <c r="A2" s="4" t="s">
        <v>345</v>
      </c>
      <c r="D2" s="23"/>
    </row>
    <row r="3" spans="1:14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3" t="s">
        <v>331</v>
      </c>
      <c r="J3" s="3" t="s">
        <v>330</v>
      </c>
      <c r="K3" s="4" t="s">
        <v>329</v>
      </c>
      <c r="L3" s="20" t="s">
        <v>332</v>
      </c>
      <c r="M3" t="s">
        <v>334</v>
      </c>
      <c r="N3" t="s">
        <v>335</v>
      </c>
    </row>
    <row r="4" spans="1:14" s="3" customFormat="1">
      <c r="A4" s="3">
        <v>95</v>
      </c>
      <c r="B4" s="3" t="s">
        <v>204</v>
      </c>
      <c r="C4" s="7">
        <v>8.5400000000000027</v>
      </c>
      <c r="D4" t="s">
        <v>62</v>
      </c>
      <c r="E4" t="s">
        <v>18</v>
      </c>
      <c r="F4" t="s">
        <v>213</v>
      </c>
      <c r="G4" t="s">
        <v>214</v>
      </c>
      <c r="H4">
        <v>0</v>
      </c>
      <c r="I4" s="3">
        <f>VLOOKUP(A4,'Scoring entry sheet'!A:B,2,FALSE)</f>
        <v>113</v>
      </c>
      <c r="J4" s="3">
        <f>VLOOKUP(A4,'Scoring entry sheet'!A:C,3,FALSE)</f>
        <v>56</v>
      </c>
      <c r="K4" s="4">
        <f t="shared" ref="K4:K19" si="0">I4+J4</f>
        <v>169</v>
      </c>
      <c r="L4" s="21">
        <f t="shared" ref="L4:L19" si="1">K4/D$1</f>
        <v>0.70416666666666672</v>
      </c>
      <c r="M4" s="3">
        <v>1</v>
      </c>
      <c r="N4" s="14">
        <v>1</v>
      </c>
    </row>
    <row r="5" spans="1:14" s="3" customFormat="1">
      <c r="A5" s="3">
        <v>100</v>
      </c>
      <c r="B5" s="3" t="s">
        <v>204</v>
      </c>
      <c r="C5" s="7">
        <v>9.240000000000002</v>
      </c>
      <c r="D5" t="s">
        <v>98</v>
      </c>
      <c r="E5" t="s">
        <v>18</v>
      </c>
      <c r="F5" t="s">
        <v>223</v>
      </c>
      <c r="G5" t="s">
        <v>224</v>
      </c>
      <c r="H5">
        <v>0</v>
      </c>
      <c r="I5" s="3">
        <f>VLOOKUP(A5,'Scoring entry sheet'!A:B,2,FALSE)</f>
        <v>111.5</v>
      </c>
      <c r="J5" s="3">
        <f>VLOOKUP(A5,'Scoring entry sheet'!A:C,3,FALSE)</f>
        <v>56</v>
      </c>
      <c r="K5" s="4">
        <f t="shared" si="0"/>
        <v>167.5</v>
      </c>
      <c r="L5" s="21">
        <f t="shared" si="1"/>
        <v>0.69791666666666663</v>
      </c>
      <c r="M5" s="3">
        <v>2</v>
      </c>
      <c r="N5" s="3">
        <v>2</v>
      </c>
    </row>
    <row r="6" spans="1:14" s="3" customFormat="1">
      <c r="A6" s="3">
        <v>103</v>
      </c>
      <c r="B6" s="3" t="s">
        <v>204</v>
      </c>
      <c r="C6" s="7">
        <v>9.5200000000000014</v>
      </c>
      <c r="D6" t="s">
        <v>15</v>
      </c>
      <c r="E6" t="s">
        <v>18</v>
      </c>
      <c r="F6" t="s">
        <v>229</v>
      </c>
      <c r="G6" t="s">
        <v>230</v>
      </c>
      <c r="H6">
        <v>0</v>
      </c>
      <c r="I6" s="3">
        <f>VLOOKUP(A6,'Scoring entry sheet'!A:B,2,FALSE)</f>
        <v>106.5</v>
      </c>
      <c r="J6" s="3">
        <f>VLOOKUP(A6,'Scoring entry sheet'!A:C,3,FALSE)</f>
        <v>54</v>
      </c>
      <c r="K6" s="4">
        <f t="shared" si="0"/>
        <v>160.5</v>
      </c>
      <c r="L6" s="21">
        <f t="shared" si="1"/>
        <v>0.66874999999999996</v>
      </c>
      <c r="M6" s="3">
        <v>3</v>
      </c>
      <c r="N6" s="3">
        <v>3</v>
      </c>
    </row>
    <row r="7" spans="1:14" s="3" customFormat="1">
      <c r="A7" s="3">
        <v>107</v>
      </c>
      <c r="B7" s="3" t="s">
        <v>204</v>
      </c>
      <c r="C7" s="7">
        <v>10.16</v>
      </c>
      <c r="D7" t="s">
        <v>68</v>
      </c>
      <c r="E7" t="s">
        <v>18</v>
      </c>
      <c r="F7" t="s">
        <v>237</v>
      </c>
      <c r="G7" t="s">
        <v>238</v>
      </c>
      <c r="H7">
        <v>0</v>
      </c>
      <c r="I7" s="3">
        <f>VLOOKUP(A7,'Scoring entry sheet'!A:B,2,FALSE)</f>
        <v>105.5</v>
      </c>
      <c r="J7" s="3">
        <f>VLOOKUP(A7,'Scoring entry sheet'!A:C,3,FALSE)</f>
        <v>52</v>
      </c>
      <c r="K7" s="4">
        <f t="shared" si="0"/>
        <v>157.5</v>
      </c>
      <c r="L7" s="21">
        <f t="shared" si="1"/>
        <v>0.65625</v>
      </c>
      <c r="M7" s="3">
        <v>4</v>
      </c>
      <c r="N7" s="14">
        <v>4</v>
      </c>
    </row>
    <row r="8" spans="1:14" s="3" customFormat="1">
      <c r="A8" s="3">
        <v>91</v>
      </c>
      <c r="B8" s="3" t="s">
        <v>204</v>
      </c>
      <c r="C8" s="7">
        <v>8.3000000000000007</v>
      </c>
      <c r="D8" t="s">
        <v>27</v>
      </c>
      <c r="E8" t="s">
        <v>18</v>
      </c>
      <c r="F8" t="s">
        <v>205</v>
      </c>
      <c r="G8" t="s">
        <v>206</v>
      </c>
      <c r="H8">
        <v>0</v>
      </c>
      <c r="I8" s="3">
        <f>VLOOKUP(A8,'Scoring entry sheet'!A:B,2,FALSE)</f>
        <v>106.5</v>
      </c>
      <c r="J8" s="3">
        <f>VLOOKUP(A8,'Scoring entry sheet'!A:C,3,FALSE)</f>
        <v>51</v>
      </c>
      <c r="K8" s="4">
        <f t="shared" si="0"/>
        <v>157.5</v>
      </c>
      <c r="L8" s="21">
        <f t="shared" si="1"/>
        <v>0.65625</v>
      </c>
      <c r="M8" s="3">
        <v>5</v>
      </c>
      <c r="N8" s="3">
        <v>5</v>
      </c>
    </row>
    <row r="9" spans="1:14" s="3" customFormat="1">
      <c r="A9" s="3">
        <v>106</v>
      </c>
      <c r="B9" s="3" t="s">
        <v>204</v>
      </c>
      <c r="C9" s="7">
        <v>10.1</v>
      </c>
      <c r="D9" t="s">
        <v>95</v>
      </c>
      <c r="E9" t="s">
        <v>18</v>
      </c>
      <c r="F9" t="s">
        <v>235</v>
      </c>
      <c r="G9" t="s">
        <v>236</v>
      </c>
      <c r="H9">
        <v>0</v>
      </c>
      <c r="I9" s="3">
        <f>VLOOKUP(A9,'Scoring entry sheet'!A:B,2,FALSE)</f>
        <v>103</v>
      </c>
      <c r="J9" s="3">
        <f>VLOOKUP(A9,'Scoring entry sheet'!A:C,3,FALSE)</f>
        <v>52</v>
      </c>
      <c r="K9" s="4">
        <f t="shared" si="0"/>
        <v>155</v>
      </c>
      <c r="L9" s="21">
        <f t="shared" si="1"/>
        <v>0.64583333333333337</v>
      </c>
      <c r="M9" s="3">
        <v>6</v>
      </c>
      <c r="N9" s="14">
        <v>6</v>
      </c>
    </row>
    <row r="10" spans="1:14" s="3" customFormat="1">
      <c r="A10" s="3">
        <v>92</v>
      </c>
      <c r="B10" s="3" t="s">
        <v>204</v>
      </c>
      <c r="C10" s="7">
        <v>8.3600000000000012</v>
      </c>
      <c r="D10" t="s">
        <v>9</v>
      </c>
      <c r="E10" t="s">
        <v>18</v>
      </c>
      <c r="F10" t="s">
        <v>207</v>
      </c>
      <c r="G10" t="s">
        <v>208</v>
      </c>
      <c r="H10">
        <v>0</v>
      </c>
      <c r="I10" s="3">
        <f>VLOOKUP(A10,'Scoring entry sheet'!A:B,2,FALSE)</f>
        <v>103</v>
      </c>
      <c r="J10" s="3">
        <f>VLOOKUP(A10,'Scoring entry sheet'!A:C,3,FALSE)</f>
        <v>50</v>
      </c>
      <c r="K10" s="4">
        <f t="shared" si="0"/>
        <v>153</v>
      </c>
      <c r="L10" s="21">
        <f t="shared" si="1"/>
        <v>0.63749999999999996</v>
      </c>
      <c r="M10" s="3">
        <v>7</v>
      </c>
      <c r="N10" s="3">
        <v>7</v>
      </c>
    </row>
    <row r="11" spans="1:14" s="3" customFormat="1">
      <c r="A11" s="3">
        <v>101</v>
      </c>
      <c r="B11" s="3" t="s">
        <v>204</v>
      </c>
      <c r="C11" s="7">
        <v>9.3000000000000025</v>
      </c>
      <c r="D11" t="s">
        <v>45</v>
      </c>
      <c r="E11" t="s">
        <v>18</v>
      </c>
      <c r="F11" t="s">
        <v>225</v>
      </c>
      <c r="G11" t="s">
        <v>226</v>
      </c>
      <c r="H11" t="s">
        <v>22</v>
      </c>
      <c r="I11" s="3">
        <f>VLOOKUP(A11,'Scoring entry sheet'!A:B,2,FALSE)</f>
        <v>103.5</v>
      </c>
      <c r="J11" s="3">
        <f>VLOOKUP(A11,'Scoring entry sheet'!A:C,3,FALSE)</f>
        <v>49</v>
      </c>
      <c r="K11" s="4">
        <f t="shared" si="0"/>
        <v>152.5</v>
      </c>
      <c r="L11" s="21">
        <f t="shared" si="1"/>
        <v>0.63541666666666663</v>
      </c>
      <c r="M11" s="3">
        <v>8</v>
      </c>
      <c r="N11" s="12"/>
    </row>
    <row r="12" spans="1:14" s="3" customFormat="1">
      <c r="A12" s="3">
        <v>96</v>
      </c>
      <c r="B12" s="3" t="s">
        <v>204</v>
      </c>
      <c r="C12" s="7">
        <v>9</v>
      </c>
      <c r="D12" t="s">
        <v>103</v>
      </c>
      <c r="E12" t="s">
        <v>18</v>
      </c>
      <c r="F12" t="s">
        <v>104</v>
      </c>
      <c r="G12" t="s">
        <v>105</v>
      </c>
      <c r="H12">
        <v>0</v>
      </c>
      <c r="I12" s="3">
        <f>VLOOKUP(A12,'Scoring entry sheet'!A:B,2,FALSE)</f>
        <v>102</v>
      </c>
      <c r="J12" s="3">
        <f>VLOOKUP(A12,'Scoring entry sheet'!A:C,3,FALSE)</f>
        <v>50</v>
      </c>
      <c r="K12" s="4">
        <f t="shared" si="0"/>
        <v>152</v>
      </c>
      <c r="L12" s="21">
        <f t="shared" si="1"/>
        <v>0.6333333333333333</v>
      </c>
      <c r="M12" s="3">
        <v>9</v>
      </c>
      <c r="N12" s="3">
        <v>8</v>
      </c>
    </row>
    <row r="13" spans="1:14" s="3" customFormat="1">
      <c r="A13" s="3">
        <v>98</v>
      </c>
      <c r="B13" s="3" t="s">
        <v>204</v>
      </c>
      <c r="C13" s="7">
        <v>9.120000000000001</v>
      </c>
      <c r="D13" t="s">
        <v>51</v>
      </c>
      <c r="E13" t="s">
        <v>18</v>
      </c>
      <c r="F13" t="s">
        <v>219</v>
      </c>
      <c r="G13" t="s">
        <v>220</v>
      </c>
      <c r="H13">
        <v>0</v>
      </c>
      <c r="I13" s="3">
        <f>VLOOKUP(A13,'Scoring entry sheet'!A:B,2,FALSE)</f>
        <v>103</v>
      </c>
      <c r="J13" s="3">
        <f>VLOOKUP(A13,'Scoring entry sheet'!A:C,3,FALSE)</f>
        <v>49</v>
      </c>
      <c r="K13" s="4">
        <f t="shared" si="0"/>
        <v>152</v>
      </c>
      <c r="L13" s="21">
        <f t="shared" si="1"/>
        <v>0.6333333333333333</v>
      </c>
      <c r="M13" s="3">
        <v>10</v>
      </c>
      <c r="N13" s="3">
        <v>9</v>
      </c>
    </row>
    <row r="14" spans="1:14" s="3" customFormat="1">
      <c r="A14" s="3">
        <v>94</v>
      </c>
      <c r="B14" s="3" t="s">
        <v>204</v>
      </c>
      <c r="C14" s="7">
        <v>8.4800000000000022</v>
      </c>
      <c r="D14" t="s">
        <v>33</v>
      </c>
      <c r="E14" t="s">
        <v>18</v>
      </c>
      <c r="F14" t="s">
        <v>211</v>
      </c>
      <c r="G14" t="s">
        <v>212</v>
      </c>
      <c r="H14">
        <v>0</v>
      </c>
      <c r="I14" s="3">
        <f>VLOOKUP(A14,'Scoring entry sheet'!A:B,2,FALSE)</f>
        <v>100</v>
      </c>
      <c r="J14" s="3">
        <f>VLOOKUP(A14,'Scoring entry sheet'!A:C,3,FALSE)</f>
        <v>49</v>
      </c>
      <c r="K14" s="4">
        <f t="shared" si="0"/>
        <v>149</v>
      </c>
      <c r="L14" s="21">
        <f t="shared" si="1"/>
        <v>0.62083333333333335</v>
      </c>
      <c r="M14" s="3">
        <v>11</v>
      </c>
      <c r="N14" s="14">
        <v>10</v>
      </c>
    </row>
    <row r="15" spans="1:14" s="3" customFormat="1">
      <c r="A15" s="3">
        <v>93</v>
      </c>
      <c r="B15" s="3" t="s">
        <v>204</v>
      </c>
      <c r="C15" s="7">
        <v>8.4200000000000017</v>
      </c>
      <c r="D15" t="s">
        <v>71</v>
      </c>
      <c r="E15" t="s">
        <v>18</v>
      </c>
      <c r="F15" t="s">
        <v>209</v>
      </c>
      <c r="G15" t="s">
        <v>210</v>
      </c>
      <c r="H15">
        <v>0</v>
      </c>
      <c r="I15" s="3">
        <f>VLOOKUP(A15,'Scoring entry sheet'!A:B,2,FALSE)</f>
        <v>99.5</v>
      </c>
      <c r="J15" s="3">
        <f>VLOOKUP(A15,'Scoring entry sheet'!A:C,3,FALSE)</f>
        <v>49</v>
      </c>
      <c r="K15" s="4">
        <f t="shared" si="0"/>
        <v>148.5</v>
      </c>
      <c r="L15" s="21">
        <f t="shared" si="1"/>
        <v>0.61875000000000002</v>
      </c>
      <c r="M15" s="3">
        <v>12</v>
      </c>
      <c r="N15" s="14">
        <v>11</v>
      </c>
    </row>
    <row r="16" spans="1:14" s="3" customFormat="1">
      <c r="A16" s="3">
        <v>102</v>
      </c>
      <c r="B16" s="3" t="s">
        <v>204</v>
      </c>
      <c r="C16" s="7">
        <v>9.4600000000000009</v>
      </c>
      <c r="D16" t="s">
        <v>135</v>
      </c>
      <c r="E16" t="s">
        <v>18</v>
      </c>
      <c r="F16" t="s">
        <v>227</v>
      </c>
      <c r="G16" t="s">
        <v>228</v>
      </c>
      <c r="H16">
        <v>0</v>
      </c>
      <c r="I16" s="3">
        <f>VLOOKUP(A16,'Scoring entry sheet'!A:B,2,FALSE)</f>
        <v>97</v>
      </c>
      <c r="J16" s="3">
        <f>VLOOKUP(A16,'Scoring entry sheet'!A:C,3,FALSE)</f>
        <v>50</v>
      </c>
      <c r="K16" s="4">
        <f t="shared" si="0"/>
        <v>147</v>
      </c>
      <c r="L16" s="21">
        <f t="shared" si="1"/>
        <v>0.61250000000000004</v>
      </c>
      <c r="M16" s="3">
        <v>13</v>
      </c>
      <c r="N16" s="3">
        <v>12</v>
      </c>
    </row>
    <row r="17" spans="1:14" s="3" customFormat="1">
      <c r="A17" s="3">
        <v>97</v>
      </c>
      <c r="B17" s="3" t="s">
        <v>204</v>
      </c>
      <c r="C17" s="7">
        <v>9.06</v>
      </c>
      <c r="D17" t="s">
        <v>130</v>
      </c>
      <c r="E17" t="s">
        <v>18</v>
      </c>
      <c r="F17" t="s">
        <v>217</v>
      </c>
      <c r="G17" t="s">
        <v>218</v>
      </c>
      <c r="H17">
        <v>0</v>
      </c>
      <c r="I17" s="3">
        <f>VLOOKUP(A17,'Scoring entry sheet'!A:B,2,FALSE)</f>
        <v>97</v>
      </c>
      <c r="J17" s="3">
        <f>VLOOKUP(A17,'Scoring entry sheet'!A:C,3,FALSE)</f>
        <v>49</v>
      </c>
      <c r="K17" s="4">
        <f t="shared" si="0"/>
        <v>146</v>
      </c>
      <c r="L17" s="21">
        <f t="shared" si="1"/>
        <v>0.60833333333333328</v>
      </c>
      <c r="M17" s="3">
        <v>14</v>
      </c>
      <c r="N17" s="3">
        <v>13</v>
      </c>
    </row>
    <row r="18" spans="1:14" s="3" customFormat="1">
      <c r="A18" s="3">
        <v>104</v>
      </c>
      <c r="B18" s="3" t="s">
        <v>204</v>
      </c>
      <c r="C18" s="7">
        <v>9.5800000000000018</v>
      </c>
      <c r="D18" t="s">
        <v>65</v>
      </c>
      <c r="E18" t="s">
        <v>18</v>
      </c>
      <c r="F18" t="s">
        <v>231</v>
      </c>
      <c r="G18" t="s">
        <v>232</v>
      </c>
      <c r="H18">
        <v>0</v>
      </c>
      <c r="I18" s="3">
        <f>VLOOKUP(A18,'Scoring entry sheet'!A:B,2,FALSE)</f>
        <v>95</v>
      </c>
      <c r="J18" s="3">
        <f>VLOOKUP(A18,'Scoring entry sheet'!A:C,3,FALSE)</f>
        <v>50</v>
      </c>
      <c r="K18" s="4">
        <f t="shared" si="0"/>
        <v>145</v>
      </c>
      <c r="L18" s="21">
        <f t="shared" si="1"/>
        <v>0.60416666666666663</v>
      </c>
      <c r="M18" s="3">
        <v>15</v>
      </c>
      <c r="N18" s="3">
        <v>14</v>
      </c>
    </row>
    <row r="19" spans="1:14" s="3" customFormat="1">
      <c r="A19" s="3">
        <v>105</v>
      </c>
      <c r="B19" s="3" t="s">
        <v>204</v>
      </c>
      <c r="C19" s="7">
        <v>10.039999999999999</v>
      </c>
      <c r="D19" t="s">
        <v>123</v>
      </c>
      <c r="E19" t="s">
        <v>18</v>
      </c>
      <c r="F19" t="s">
        <v>233</v>
      </c>
      <c r="G19" t="s">
        <v>234</v>
      </c>
      <c r="H19">
        <v>0</v>
      </c>
      <c r="I19" s="3">
        <f>VLOOKUP(A19,'Scoring entry sheet'!A:B,2,FALSE)</f>
        <v>86.5</v>
      </c>
      <c r="J19" s="3">
        <f>VLOOKUP(A19,'Scoring entry sheet'!A:C,3,FALSE)</f>
        <v>45</v>
      </c>
      <c r="K19" s="4">
        <f t="shared" si="0"/>
        <v>131.5</v>
      </c>
      <c r="L19" s="21">
        <f t="shared" si="1"/>
        <v>0.54791666666666672</v>
      </c>
      <c r="M19" s="3">
        <v>16</v>
      </c>
      <c r="N19" s="14">
        <v>15</v>
      </c>
    </row>
    <row r="20" spans="1:14" s="3" customFormat="1">
      <c r="A20" s="3">
        <v>99</v>
      </c>
      <c r="B20" s="3" t="s">
        <v>204</v>
      </c>
      <c r="C20" s="7">
        <v>9.1800000000000015</v>
      </c>
      <c r="D20" t="s">
        <v>111</v>
      </c>
      <c r="E20" t="s">
        <v>18</v>
      </c>
      <c r="F20" t="s">
        <v>221</v>
      </c>
      <c r="G20" t="s">
        <v>222</v>
      </c>
      <c r="H20" t="s">
        <v>354</v>
      </c>
      <c r="I20" s="3" t="s">
        <v>354</v>
      </c>
      <c r="J20" s="3" t="s">
        <v>354</v>
      </c>
      <c r="K20" s="4" t="s">
        <v>354</v>
      </c>
      <c r="L20" s="21" t="s">
        <v>354</v>
      </c>
      <c r="M20" s="3" t="s">
        <v>354</v>
      </c>
      <c r="N20" s="3" t="s">
        <v>354</v>
      </c>
    </row>
    <row r="21" spans="1:14">
      <c r="I21" s="3"/>
      <c r="J21" s="3"/>
      <c r="K21" s="4"/>
      <c r="L21" s="21"/>
      <c r="M21" s="3"/>
      <c r="N21" s="14"/>
    </row>
    <row r="22" spans="1:14">
      <c r="I22" s="3"/>
      <c r="J22" s="3"/>
      <c r="K22" s="4"/>
      <c r="L22" s="21"/>
      <c r="M22" s="3"/>
      <c r="N22" s="14"/>
    </row>
  </sheetData>
  <autoFilter ref="A3:H20"/>
  <sortState ref="A4:N20">
    <sortCondition ref="M4:M20"/>
  </sortState>
  <pageMargins left="0.25" right="0.25" top="0.75" bottom="0.75" header="0.3" footer="0.3"/>
  <pageSetup paperSize="9" scale="80" fitToHeight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Scoring entry sheet</vt:lpstr>
      <vt:lpstr>P7 - team</vt:lpstr>
      <vt:lpstr>A1 - P7</vt:lpstr>
      <vt:lpstr>A2 - P7</vt:lpstr>
      <vt:lpstr>P12 - team</vt:lpstr>
      <vt:lpstr>B1 - P12</vt:lpstr>
      <vt:lpstr>B2 - P12</vt:lpstr>
      <vt:lpstr>N28 - team</vt:lpstr>
      <vt:lpstr>C1 - N28</vt:lpstr>
      <vt:lpstr>C2 - N28</vt:lpstr>
      <vt:lpstr>N30 - team</vt:lpstr>
      <vt:lpstr>D1 - N30</vt:lpstr>
      <vt:lpstr>D2 - N30</vt:lpstr>
      <vt:lpstr>Team scores</vt:lpstr>
      <vt:lpstr>RevisedTeam scores</vt:lpstr>
      <vt:lpstr>Sheet11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Pippa Roberts</cp:lastModifiedBy>
  <cp:lastPrinted>2019-11-03T22:06:18Z</cp:lastPrinted>
  <dcterms:created xsi:type="dcterms:W3CDTF">2019-10-31T20:31:11Z</dcterms:created>
  <dcterms:modified xsi:type="dcterms:W3CDTF">2019-11-05T20:49:56Z</dcterms:modified>
</cp:coreProperties>
</file>