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640" windowHeight="9780" tabRatio="862" activeTab="9"/>
  </bookViews>
  <sheets>
    <sheet name="Entries" sheetId="1" r:id="rId1"/>
    <sheet name="XCT (90)" sheetId="6" state="hidden" r:id="rId2"/>
    <sheet name="XCT (80)" sheetId="7" state="hidden" r:id="rId3"/>
    <sheet name="Sec A" sheetId="4" r:id="rId4"/>
    <sheet name="Sec B" sheetId="15" r:id="rId5"/>
    <sheet name="Sec C" sheetId="19" r:id="rId6"/>
    <sheet name="Sec D" sheetId="20" r:id="rId7"/>
    <sheet name="Sec E" sheetId="9" r:id="rId8"/>
    <sheet name="Sec F" sheetId="24" r:id="rId9"/>
    <sheet name="Sec G" sheetId="25" r:id="rId10"/>
    <sheet name="XC Scoring (90)" sheetId="5" r:id="rId11"/>
    <sheet name="XC Scoring (80)" sheetId="11" r:id="rId12"/>
    <sheet name="A18 S90" sheetId="13" r:id="rId13"/>
    <sheet name="A9 S90" sheetId="26" r:id="rId14"/>
    <sheet name="A9 &amp; A18 J90" sheetId="27" r:id="rId15"/>
    <sheet name="A18 S80" sheetId="28" r:id="rId16"/>
    <sheet name="A9 S80" sheetId="29" r:id="rId17"/>
    <sheet name="XC Times Master (Print)" sheetId="3" r:id="rId18"/>
  </sheets>
  <definedNames>
    <definedName name="_xlnm._FilterDatabase" localSheetId="15" hidden="1">'A18 S80'!$A$3:$L$3</definedName>
    <definedName name="_xlnm._FilterDatabase" localSheetId="12" hidden="1">'A18 S90'!$A$3:$L$3</definedName>
    <definedName name="_xlnm._FilterDatabase" localSheetId="14" hidden="1">'A9 &amp; A18 J90'!$A$3:$L$3</definedName>
    <definedName name="_xlnm._FilterDatabase" localSheetId="16" hidden="1">'A9 S80'!$A$3:$L$3</definedName>
    <definedName name="_xlnm._FilterDatabase" localSheetId="13" hidden="1">'A9 S90'!$A$3:$L$3</definedName>
    <definedName name="_xlnm._FilterDatabase" localSheetId="0" hidden="1">Entries!$A$1:$O$1</definedName>
    <definedName name="_xlnm._FilterDatabase" localSheetId="3" hidden="1">'Sec A'!$A$4:$T$4</definedName>
    <definedName name="_xlnm._FilterDatabase" localSheetId="4" hidden="1">'Sec B'!$A$4:$T$4</definedName>
    <definedName name="_xlnm._FilterDatabase" localSheetId="5" hidden="1">'Sec C'!$A$4:$T$4</definedName>
    <definedName name="_xlnm._FilterDatabase" localSheetId="6" hidden="1">'Sec D'!$A$4:$T$4</definedName>
    <definedName name="_xlnm._FilterDatabase" localSheetId="7" hidden="1">'Sec E'!$A$4:$T$4</definedName>
    <definedName name="_xlnm._FilterDatabase" localSheetId="8" hidden="1">'Sec F'!$A$4:$T$4</definedName>
    <definedName name="_xlnm._FilterDatabase" localSheetId="9" hidden="1">'Sec G'!$A$4:$T$4</definedName>
    <definedName name="_xlnm.Print_Area" localSheetId="3">'Sec A'!$A$1:$K$35</definedName>
    <definedName name="_xlnm.Print_Area" localSheetId="4">'Sec B'!$A$1:$K$35</definedName>
    <definedName name="_xlnm.Print_Area" localSheetId="5">'Sec C'!$A$1:$K$24</definedName>
    <definedName name="_xlnm.Print_Area" localSheetId="6">'Sec D'!$A$1:$K$29</definedName>
    <definedName name="_xlnm.Print_Area" localSheetId="7">'Sec E'!$A$1:$K$37</definedName>
    <definedName name="_xlnm.Print_Area" localSheetId="8">'Sec F'!$A$1:$K$37</definedName>
    <definedName name="_xlnm.Print_Area" localSheetId="9">'Sec G'!$A$1:$K$37</definedName>
  </definedNames>
  <calcPr calcId="145621"/>
</workbook>
</file>

<file path=xl/calcChain.xml><?xml version="1.0" encoding="utf-8"?>
<calcChain xmlns="http://schemas.openxmlformats.org/spreadsheetml/2006/main">
  <c r="S32" i="24" l="1"/>
  <c r="S27" i="9"/>
  <c r="J27" i="9"/>
  <c r="C27" i="9"/>
  <c r="B27" i="9"/>
  <c r="J18" i="24"/>
  <c r="C10" i="15"/>
  <c r="J32" i="24" l="1"/>
  <c r="G55" i="29"/>
  <c r="F55" i="29"/>
  <c r="E55" i="29"/>
  <c r="D55" i="29"/>
  <c r="C55" i="29"/>
  <c r="B55" i="29"/>
  <c r="G54" i="29"/>
  <c r="F54" i="29"/>
  <c r="E54" i="29"/>
  <c r="D54" i="29"/>
  <c r="C54" i="29"/>
  <c r="B54" i="29"/>
  <c r="H53" i="29"/>
  <c r="F53" i="29"/>
  <c r="E53" i="29"/>
  <c r="D53" i="29"/>
  <c r="C53" i="29"/>
  <c r="B53" i="29"/>
  <c r="H52" i="29"/>
  <c r="F52" i="29"/>
  <c r="E52" i="29"/>
  <c r="D52" i="29"/>
  <c r="C52" i="29"/>
  <c r="B52" i="29"/>
  <c r="H51" i="29"/>
  <c r="G51" i="29"/>
  <c r="F51" i="29"/>
  <c r="E51" i="29"/>
  <c r="D51" i="29"/>
  <c r="C51" i="29"/>
  <c r="B51" i="29"/>
  <c r="G50" i="29"/>
  <c r="F50" i="29"/>
  <c r="E50" i="29"/>
  <c r="D50" i="29"/>
  <c r="C50" i="29"/>
  <c r="B50" i="29"/>
  <c r="G49" i="29"/>
  <c r="F49" i="29"/>
  <c r="E49" i="29"/>
  <c r="D49" i="29"/>
  <c r="C49" i="29"/>
  <c r="B49" i="29"/>
  <c r="H48" i="29"/>
  <c r="F48" i="29"/>
  <c r="E48" i="29"/>
  <c r="D48" i="29"/>
  <c r="C48" i="29"/>
  <c r="B48" i="29"/>
  <c r="H47" i="29"/>
  <c r="F47" i="29"/>
  <c r="E47" i="29"/>
  <c r="D47" i="29"/>
  <c r="C47" i="29"/>
  <c r="B47" i="29"/>
  <c r="H46" i="29"/>
  <c r="G46" i="29"/>
  <c r="F46" i="29"/>
  <c r="E46" i="29"/>
  <c r="D46" i="29"/>
  <c r="C46" i="29"/>
  <c r="B46" i="29"/>
  <c r="G45" i="29"/>
  <c r="F45" i="29"/>
  <c r="E45" i="29"/>
  <c r="D45" i="29"/>
  <c r="C45" i="29"/>
  <c r="B45" i="29"/>
  <c r="G44" i="29"/>
  <c r="F44" i="29"/>
  <c r="E44" i="29"/>
  <c r="D44" i="29"/>
  <c r="C44" i="29"/>
  <c r="B44" i="29"/>
  <c r="H43" i="29"/>
  <c r="F43" i="29"/>
  <c r="E43" i="29"/>
  <c r="D43" i="29"/>
  <c r="C43" i="29"/>
  <c r="B43" i="29"/>
  <c r="H42" i="29"/>
  <c r="F42" i="29"/>
  <c r="E42" i="29"/>
  <c r="D42" i="29"/>
  <c r="C42" i="29"/>
  <c r="B42" i="29"/>
  <c r="H38" i="29"/>
  <c r="G38" i="29"/>
  <c r="F38" i="29"/>
  <c r="E38" i="29"/>
  <c r="D38" i="29"/>
  <c r="C38" i="29"/>
  <c r="B38" i="29"/>
  <c r="G37" i="29"/>
  <c r="F37" i="29"/>
  <c r="E37" i="29"/>
  <c r="D37" i="29"/>
  <c r="C37" i="29"/>
  <c r="B37" i="29"/>
  <c r="G36" i="29"/>
  <c r="F36" i="29"/>
  <c r="E36" i="29"/>
  <c r="D36" i="29"/>
  <c r="C36" i="29"/>
  <c r="B36" i="29"/>
  <c r="H35" i="29"/>
  <c r="F35" i="29"/>
  <c r="E35" i="29"/>
  <c r="D35" i="29"/>
  <c r="C35" i="29"/>
  <c r="B35" i="29"/>
  <c r="H34" i="29"/>
  <c r="F34" i="29"/>
  <c r="E34" i="29"/>
  <c r="D34" i="29"/>
  <c r="C34" i="29"/>
  <c r="B34" i="29"/>
  <c r="H33" i="29"/>
  <c r="G33" i="29"/>
  <c r="F33" i="29"/>
  <c r="E33" i="29"/>
  <c r="D33" i="29"/>
  <c r="C33" i="29"/>
  <c r="B33" i="29"/>
  <c r="G32" i="29"/>
  <c r="F32" i="29"/>
  <c r="E32" i="29"/>
  <c r="D32" i="29"/>
  <c r="C32" i="29"/>
  <c r="B32" i="29"/>
  <c r="G31" i="29"/>
  <c r="F31" i="29"/>
  <c r="E31" i="29"/>
  <c r="D31" i="29"/>
  <c r="C31" i="29"/>
  <c r="B31" i="29"/>
  <c r="H30" i="29"/>
  <c r="F30" i="29"/>
  <c r="E30" i="29"/>
  <c r="D30" i="29"/>
  <c r="C30" i="29"/>
  <c r="B30" i="29"/>
  <c r="H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G27" i="29"/>
  <c r="F27" i="29"/>
  <c r="G26" i="29"/>
  <c r="F26" i="29"/>
  <c r="H25" i="29"/>
  <c r="F25" i="29"/>
  <c r="H24" i="29"/>
  <c r="F24" i="29"/>
  <c r="H23" i="29"/>
  <c r="G23" i="29"/>
  <c r="F23" i="29"/>
  <c r="G22" i="29"/>
  <c r="F22" i="29"/>
  <c r="G21" i="29"/>
  <c r="F21" i="29"/>
  <c r="H20" i="29"/>
  <c r="F20" i="29"/>
  <c r="H19" i="29"/>
  <c r="F19" i="29"/>
  <c r="H18" i="29"/>
  <c r="G18" i="29"/>
  <c r="F18" i="29"/>
  <c r="G17" i="29"/>
  <c r="F17" i="29"/>
  <c r="G16" i="29"/>
  <c r="F16" i="29"/>
  <c r="H15" i="29"/>
  <c r="F15" i="29"/>
  <c r="H14" i="29"/>
  <c r="F14" i="29"/>
  <c r="H13" i="29"/>
  <c r="G13" i="29"/>
  <c r="F13" i="29"/>
  <c r="G12" i="29"/>
  <c r="F12" i="29"/>
  <c r="G11" i="29"/>
  <c r="F11" i="29"/>
  <c r="H10" i="29"/>
  <c r="F10" i="29"/>
  <c r="H9" i="29"/>
  <c r="F9" i="29"/>
  <c r="H8" i="29"/>
  <c r="G8" i="29"/>
  <c r="F8" i="29"/>
  <c r="G7" i="29"/>
  <c r="F7" i="29"/>
  <c r="G6" i="29"/>
  <c r="F6" i="29"/>
  <c r="H5" i="29"/>
  <c r="F5" i="29"/>
  <c r="H4" i="29"/>
  <c r="F4" i="29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F23" i="28"/>
  <c r="F18" i="28"/>
  <c r="F13" i="28"/>
  <c r="F8" i="28"/>
  <c r="E27" i="29"/>
  <c r="D27" i="29"/>
  <c r="C27" i="29"/>
  <c r="B27" i="29"/>
  <c r="E26" i="29"/>
  <c r="D26" i="29"/>
  <c r="C26" i="29"/>
  <c r="B26" i="29"/>
  <c r="E25" i="29"/>
  <c r="D25" i="29"/>
  <c r="C25" i="29"/>
  <c r="B25" i="29"/>
  <c r="E24" i="29"/>
  <c r="D24" i="29"/>
  <c r="C24" i="29"/>
  <c r="B24" i="29"/>
  <c r="E23" i="29"/>
  <c r="D23" i="29"/>
  <c r="C23" i="29"/>
  <c r="B23" i="29"/>
  <c r="E22" i="29"/>
  <c r="D22" i="29"/>
  <c r="C22" i="29"/>
  <c r="B22" i="29"/>
  <c r="E21" i="29"/>
  <c r="D21" i="29"/>
  <c r="C21" i="29"/>
  <c r="B21" i="29"/>
  <c r="E20" i="29"/>
  <c r="D20" i="29"/>
  <c r="C20" i="29"/>
  <c r="B20" i="29"/>
  <c r="E19" i="29"/>
  <c r="D19" i="29"/>
  <c r="C19" i="29"/>
  <c r="B19" i="29"/>
  <c r="E18" i="29"/>
  <c r="D18" i="29"/>
  <c r="C18" i="29"/>
  <c r="B18" i="29"/>
  <c r="E17" i="29"/>
  <c r="D17" i="29"/>
  <c r="C17" i="29"/>
  <c r="B17" i="29"/>
  <c r="E16" i="29"/>
  <c r="D16" i="29"/>
  <c r="C16" i="29"/>
  <c r="B16" i="29"/>
  <c r="E15" i="29"/>
  <c r="D15" i="29"/>
  <c r="C15" i="29"/>
  <c r="B15" i="29"/>
  <c r="E14" i="29"/>
  <c r="D14" i="29"/>
  <c r="C14" i="29"/>
  <c r="B14" i="29"/>
  <c r="E13" i="29"/>
  <c r="D13" i="29"/>
  <c r="C13" i="29"/>
  <c r="B13" i="29"/>
  <c r="E12" i="29"/>
  <c r="D12" i="29"/>
  <c r="C12" i="29"/>
  <c r="B12" i="29"/>
  <c r="E11" i="29"/>
  <c r="D11" i="29"/>
  <c r="C11" i="29"/>
  <c r="B11" i="29"/>
  <c r="E10" i="29"/>
  <c r="D10" i="29"/>
  <c r="C10" i="29"/>
  <c r="B10" i="29"/>
  <c r="E9" i="29"/>
  <c r="D9" i="29"/>
  <c r="C9" i="29"/>
  <c r="B9" i="29"/>
  <c r="E8" i="29"/>
  <c r="D8" i="29"/>
  <c r="C8" i="29"/>
  <c r="B8" i="29"/>
  <c r="E7" i="29"/>
  <c r="D7" i="29"/>
  <c r="C7" i="29"/>
  <c r="B7" i="29"/>
  <c r="E6" i="29"/>
  <c r="D6" i="29"/>
  <c r="C6" i="29"/>
  <c r="B6" i="29"/>
  <c r="E5" i="29"/>
  <c r="D5" i="29"/>
  <c r="C5" i="29"/>
  <c r="B5" i="29"/>
  <c r="E4" i="29"/>
  <c r="D4" i="29"/>
  <c r="C4" i="29"/>
  <c r="B4" i="29"/>
  <c r="E27" i="28"/>
  <c r="D27" i="28"/>
  <c r="C27" i="28"/>
  <c r="B27" i="28"/>
  <c r="E26" i="28"/>
  <c r="D26" i="28"/>
  <c r="C26" i="28"/>
  <c r="B26" i="28"/>
  <c r="E25" i="28"/>
  <c r="D25" i="28"/>
  <c r="C25" i="28"/>
  <c r="B25" i="28"/>
  <c r="E24" i="28"/>
  <c r="D24" i="28"/>
  <c r="C24" i="28"/>
  <c r="B24" i="28"/>
  <c r="E23" i="28"/>
  <c r="D23" i="28"/>
  <c r="C23" i="28"/>
  <c r="B23" i="28"/>
  <c r="E22" i="28"/>
  <c r="D22" i="28"/>
  <c r="C22" i="28"/>
  <c r="B22" i="28"/>
  <c r="E21" i="28"/>
  <c r="D21" i="28"/>
  <c r="C21" i="28"/>
  <c r="B21" i="28"/>
  <c r="E20" i="28"/>
  <c r="D20" i="28"/>
  <c r="C20" i="28"/>
  <c r="B20" i="28"/>
  <c r="E19" i="28"/>
  <c r="D19" i="28"/>
  <c r="C19" i="28"/>
  <c r="B19" i="28"/>
  <c r="E18" i="28"/>
  <c r="D18" i="28"/>
  <c r="C18" i="28"/>
  <c r="B18" i="28"/>
  <c r="E17" i="28"/>
  <c r="D17" i="28"/>
  <c r="C17" i="28"/>
  <c r="B17" i="28"/>
  <c r="E16" i="28"/>
  <c r="D16" i="28"/>
  <c r="C16" i="28"/>
  <c r="B16" i="28"/>
  <c r="E15" i="28"/>
  <c r="D15" i="28"/>
  <c r="C15" i="28"/>
  <c r="B15" i="28"/>
  <c r="E14" i="28"/>
  <c r="D14" i="28"/>
  <c r="C14" i="28"/>
  <c r="B14" i="28"/>
  <c r="E13" i="28"/>
  <c r="D13" i="28"/>
  <c r="C13" i="28"/>
  <c r="B13" i="28"/>
  <c r="E12" i="28"/>
  <c r="D12" i="28"/>
  <c r="C12" i="28"/>
  <c r="B12" i="28"/>
  <c r="E11" i="28"/>
  <c r="D11" i="28"/>
  <c r="C11" i="28"/>
  <c r="B11" i="28"/>
  <c r="E10" i="28"/>
  <c r="D10" i="28"/>
  <c r="C10" i="28"/>
  <c r="B10" i="28"/>
  <c r="E9" i="28"/>
  <c r="D9" i="28"/>
  <c r="C9" i="28"/>
  <c r="B9" i="28"/>
  <c r="E8" i="28"/>
  <c r="D8" i="28"/>
  <c r="C8" i="28"/>
  <c r="B8" i="28"/>
  <c r="E7" i="28"/>
  <c r="D7" i="28"/>
  <c r="C7" i="28"/>
  <c r="B7" i="28"/>
  <c r="E6" i="28"/>
  <c r="D6" i="28"/>
  <c r="C6" i="28"/>
  <c r="B6" i="28"/>
  <c r="E5" i="28"/>
  <c r="D5" i="28"/>
  <c r="C5" i="28"/>
  <c r="B5" i="28"/>
  <c r="E4" i="28"/>
  <c r="D4" i="28"/>
  <c r="C4" i="28"/>
  <c r="B4" i="28"/>
  <c r="I27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F25" i="27"/>
  <c r="E25" i="27"/>
  <c r="D25" i="27"/>
  <c r="C25" i="27"/>
  <c r="B25" i="27"/>
  <c r="H24" i="27"/>
  <c r="G24" i="27"/>
  <c r="F24" i="27"/>
  <c r="E24" i="27"/>
  <c r="D24" i="27"/>
  <c r="C24" i="27"/>
  <c r="B24" i="27"/>
  <c r="H23" i="27"/>
  <c r="G23" i="27"/>
  <c r="F23" i="27"/>
  <c r="E23" i="27"/>
  <c r="D23" i="27"/>
  <c r="C23" i="27"/>
  <c r="B23" i="27"/>
  <c r="H17" i="27"/>
  <c r="G17" i="27"/>
  <c r="F17" i="27"/>
  <c r="E17" i="27"/>
  <c r="D17" i="27"/>
  <c r="C17" i="27"/>
  <c r="B17" i="27"/>
  <c r="H16" i="27"/>
  <c r="G16" i="27"/>
  <c r="F16" i="27"/>
  <c r="E16" i="27"/>
  <c r="D16" i="27"/>
  <c r="C16" i="27"/>
  <c r="B16" i="27"/>
  <c r="H15" i="27"/>
  <c r="G15" i="27"/>
  <c r="F15" i="27"/>
  <c r="E15" i="27"/>
  <c r="D15" i="27"/>
  <c r="C15" i="27"/>
  <c r="B15" i="27"/>
  <c r="H14" i="27"/>
  <c r="G14" i="27"/>
  <c r="F14" i="27"/>
  <c r="E14" i="27"/>
  <c r="D14" i="27"/>
  <c r="C14" i="27"/>
  <c r="B14" i="27"/>
  <c r="I13" i="27"/>
  <c r="H13" i="27"/>
  <c r="G13" i="27"/>
  <c r="F13" i="27"/>
  <c r="E13" i="27"/>
  <c r="D13" i="27"/>
  <c r="C13" i="27"/>
  <c r="B13" i="27"/>
  <c r="H12" i="27"/>
  <c r="G12" i="27"/>
  <c r="F12" i="27"/>
  <c r="E12" i="27"/>
  <c r="D12" i="27"/>
  <c r="C12" i="27"/>
  <c r="B12" i="27"/>
  <c r="H11" i="27"/>
  <c r="G11" i="27"/>
  <c r="F11" i="27"/>
  <c r="E11" i="27"/>
  <c r="D11" i="27"/>
  <c r="C11" i="27"/>
  <c r="B11" i="27"/>
  <c r="H10" i="27"/>
  <c r="G10" i="27"/>
  <c r="F10" i="27"/>
  <c r="E10" i="27"/>
  <c r="D10" i="27"/>
  <c r="C10" i="27"/>
  <c r="B10" i="27"/>
  <c r="H9" i="27"/>
  <c r="G9" i="27"/>
  <c r="F9" i="27"/>
  <c r="E9" i="27"/>
  <c r="D9" i="27"/>
  <c r="C9" i="27"/>
  <c r="B9" i="27"/>
  <c r="I8" i="27"/>
  <c r="H8" i="27"/>
  <c r="G8" i="27"/>
  <c r="F8" i="27"/>
  <c r="E8" i="27"/>
  <c r="D8" i="27"/>
  <c r="C8" i="27"/>
  <c r="B8" i="27"/>
  <c r="H7" i="27"/>
  <c r="G7" i="27"/>
  <c r="F7" i="27"/>
  <c r="E7" i="27"/>
  <c r="D7" i="27"/>
  <c r="C7" i="27"/>
  <c r="B7" i="27"/>
  <c r="H6" i="27"/>
  <c r="G6" i="27"/>
  <c r="F6" i="27"/>
  <c r="E6" i="27"/>
  <c r="D6" i="27"/>
  <c r="C6" i="27"/>
  <c r="B6" i="27"/>
  <c r="H5" i="27"/>
  <c r="G5" i="27"/>
  <c r="F5" i="27"/>
  <c r="E5" i="27"/>
  <c r="D5" i="27"/>
  <c r="C5" i="27"/>
  <c r="B5" i="27"/>
  <c r="H4" i="27"/>
  <c r="G4" i="27"/>
  <c r="F4" i="27"/>
  <c r="E4" i="27"/>
  <c r="D4" i="27"/>
  <c r="C4" i="27"/>
  <c r="B4" i="27"/>
  <c r="I42" i="26"/>
  <c r="G42" i="26"/>
  <c r="F42" i="26"/>
  <c r="E42" i="26"/>
  <c r="D42" i="26"/>
  <c r="C42" i="26"/>
  <c r="B42" i="26"/>
  <c r="I41" i="26"/>
  <c r="G41" i="26"/>
  <c r="F41" i="26"/>
  <c r="E41" i="26"/>
  <c r="D41" i="26"/>
  <c r="C41" i="26"/>
  <c r="B41" i="26"/>
  <c r="I40" i="26"/>
  <c r="H40" i="26"/>
  <c r="F40" i="26"/>
  <c r="E40" i="26"/>
  <c r="D40" i="26"/>
  <c r="C40" i="26"/>
  <c r="B40" i="26"/>
  <c r="I39" i="26"/>
  <c r="H39" i="26"/>
  <c r="F39" i="26"/>
  <c r="E39" i="26"/>
  <c r="D39" i="26"/>
  <c r="C39" i="26"/>
  <c r="B39" i="26"/>
  <c r="I38" i="26"/>
  <c r="H38" i="26"/>
  <c r="G38" i="26"/>
  <c r="F38" i="26"/>
  <c r="E38" i="26"/>
  <c r="D38" i="26"/>
  <c r="C38" i="26"/>
  <c r="B38" i="26"/>
  <c r="I37" i="26"/>
  <c r="G37" i="26"/>
  <c r="F37" i="26"/>
  <c r="E37" i="26"/>
  <c r="D37" i="26"/>
  <c r="C37" i="26"/>
  <c r="B37" i="26"/>
  <c r="I36" i="26"/>
  <c r="G36" i="26"/>
  <c r="F36" i="26"/>
  <c r="E36" i="26"/>
  <c r="D36" i="26"/>
  <c r="C36" i="26"/>
  <c r="B36" i="26"/>
  <c r="I35" i="26"/>
  <c r="H35" i="26"/>
  <c r="F35" i="26"/>
  <c r="E35" i="26"/>
  <c r="D35" i="26"/>
  <c r="C35" i="26"/>
  <c r="B35" i="26"/>
  <c r="I34" i="26"/>
  <c r="H34" i="26"/>
  <c r="F34" i="26"/>
  <c r="E34" i="26"/>
  <c r="D34" i="26"/>
  <c r="C34" i="26"/>
  <c r="B34" i="26"/>
  <c r="I33" i="26"/>
  <c r="H33" i="26"/>
  <c r="G33" i="26"/>
  <c r="F33" i="26"/>
  <c r="E33" i="26"/>
  <c r="D33" i="26"/>
  <c r="C33" i="26"/>
  <c r="B33" i="26"/>
  <c r="I32" i="26"/>
  <c r="G32" i="26"/>
  <c r="F32" i="26"/>
  <c r="E32" i="26"/>
  <c r="D32" i="26"/>
  <c r="C32" i="26"/>
  <c r="B32" i="26"/>
  <c r="I31" i="26"/>
  <c r="G31" i="26"/>
  <c r="F31" i="26"/>
  <c r="E31" i="26"/>
  <c r="D31" i="26"/>
  <c r="C31" i="26"/>
  <c r="B31" i="26"/>
  <c r="I30" i="26"/>
  <c r="H30" i="26"/>
  <c r="F30" i="26"/>
  <c r="E30" i="26"/>
  <c r="D30" i="26"/>
  <c r="C30" i="26"/>
  <c r="B30" i="26"/>
  <c r="I29" i="26"/>
  <c r="H29" i="26"/>
  <c r="F29" i="26"/>
  <c r="E29" i="26"/>
  <c r="D29" i="26"/>
  <c r="C29" i="26"/>
  <c r="B29" i="26"/>
  <c r="I28" i="26"/>
  <c r="H28" i="26"/>
  <c r="G28" i="26"/>
  <c r="F28" i="26"/>
  <c r="E28" i="26"/>
  <c r="D28" i="26"/>
  <c r="C28" i="26"/>
  <c r="B28" i="26"/>
  <c r="I27" i="26"/>
  <c r="H27" i="26"/>
  <c r="G27" i="26"/>
  <c r="F27" i="26"/>
  <c r="E27" i="26"/>
  <c r="D27" i="26"/>
  <c r="C27" i="26"/>
  <c r="B27" i="26"/>
  <c r="I26" i="26"/>
  <c r="G26" i="26"/>
  <c r="F26" i="26"/>
  <c r="E26" i="26"/>
  <c r="D26" i="26"/>
  <c r="C26" i="26"/>
  <c r="B26" i="26"/>
  <c r="I25" i="26"/>
  <c r="H25" i="26"/>
  <c r="F25" i="26"/>
  <c r="E25" i="26"/>
  <c r="D25" i="26"/>
  <c r="C25" i="26"/>
  <c r="B25" i="26"/>
  <c r="I24" i="26"/>
  <c r="H24" i="26"/>
  <c r="F24" i="26"/>
  <c r="E24" i="26"/>
  <c r="D24" i="26"/>
  <c r="C24" i="26"/>
  <c r="B24" i="26"/>
  <c r="I23" i="26"/>
  <c r="H23" i="26"/>
  <c r="G23" i="26"/>
  <c r="F23" i="26"/>
  <c r="E23" i="26"/>
  <c r="D23" i="26"/>
  <c r="C23" i="26"/>
  <c r="B23" i="26"/>
  <c r="I22" i="26"/>
  <c r="G22" i="26"/>
  <c r="F22" i="26"/>
  <c r="E22" i="26"/>
  <c r="D22" i="26"/>
  <c r="C22" i="26"/>
  <c r="B22" i="26"/>
  <c r="I21" i="26"/>
  <c r="G21" i="26"/>
  <c r="F21" i="26"/>
  <c r="E21" i="26"/>
  <c r="D21" i="26"/>
  <c r="C21" i="26"/>
  <c r="B21" i="26"/>
  <c r="I20" i="26"/>
  <c r="H20" i="26"/>
  <c r="F20" i="26"/>
  <c r="E20" i="26"/>
  <c r="D20" i="26"/>
  <c r="C20" i="26"/>
  <c r="B20" i="26"/>
  <c r="I19" i="26"/>
  <c r="H19" i="26"/>
  <c r="F19" i="26"/>
  <c r="E19" i="26"/>
  <c r="D19" i="26"/>
  <c r="C19" i="26"/>
  <c r="B19" i="26"/>
  <c r="I18" i="26"/>
  <c r="H18" i="26"/>
  <c r="G18" i="26"/>
  <c r="F18" i="26"/>
  <c r="E18" i="26"/>
  <c r="D18" i="26"/>
  <c r="C18" i="26"/>
  <c r="B18" i="26"/>
  <c r="I17" i="26"/>
  <c r="G17" i="26"/>
  <c r="F17" i="26"/>
  <c r="E17" i="26"/>
  <c r="D17" i="26"/>
  <c r="C17" i="26"/>
  <c r="B17" i="26"/>
  <c r="I16" i="26"/>
  <c r="G16" i="26"/>
  <c r="F16" i="26"/>
  <c r="E16" i="26"/>
  <c r="D16" i="26"/>
  <c r="C16" i="26"/>
  <c r="B16" i="26"/>
  <c r="I15" i="26"/>
  <c r="H15" i="26"/>
  <c r="F15" i="26"/>
  <c r="E15" i="26"/>
  <c r="D15" i="26"/>
  <c r="C15" i="26"/>
  <c r="B15" i="26"/>
  <c r="I14" i="26"/>
  <c r="H14" i="26"/>
  <c r="F14" i="26"/>
  <c r="E14" i="26"/>
  <c r="D14" i="26"/>
  <c r="C14" i="26"/>
  <c r="B14" i="26"/>
  <c r="I13" i="26"/>
  <c r="H13" i="26"/>
  <c r="G13" i="26"/>
  <c r="F13" i="26"/>
  <c r="E13" i="26"/>
  <c r="D13" i="26"/>
  <c r="C13" i="26"/>
  <c r="B13" i="26"/>
  <c r="I12" i="26"/>
  <c r="G12" i="26"/>
  <c r="F12" i="26"/>
  <c r="E12" i="26"/>
  <c r="D12" i="26"/>
  <c r="C12" i="26"/>
  <c r="B12" i="26"/>
  <c r="I11" i="26"/>
  <c r="G11" i="26"/>
  <c r="F11" i="26"/>
  <c r="E11" i="26"/>
  <c r="D11" i="26"/>
  <c r="C11" i="26"/>
  <c r="B11" i="26"/>
  <c r="I10" i="26"/>
  <c r="H10" i="26"/>
  <c r="F10" i="26"/>
  <c r="E10" i="26"/>
  <c r="D10" i="26"/>
  <c r="C10" i="26"/>
  <c r="B10" i="26"/>
  <c r="I9" i="26"/>
  <c r="H9" i="26"/>
  <c r="F9" i="26"/>
  <c r="E9" i="26"/>
  <c r="D9" i="26"/>
  <c r="C9" i="26"/>
  <c r="B9" i="26"/>
  <c r="I8" i="26"/>
  <c r="H8" i="26"/>
  <c r="G8" i="26"/>
  <c r="F8" i="26"/>
  <c r="E8" i="26"/>
  <c r="D8" i="26"/>
  <c r="C8" i="26"/>
  <c r="B8" i="26"/>
  <c r="I7" i="26"/>
  <c r="G7" i="26"/>
  <c r="F7" i="26"/>
  <c r="E7" i="26"/>
  <c r="D7" i="26"/>
  <c r="C7" i="26"/>
  <c r="B7" i="26"/>
  <c r="I6" i="26"/>
  <c r="G6" i="26"/>
  <c r="F6" i="26"/>
  <c r="E6" i="26"/>
  <c r="D6" i="26"/>
  <c r="C6" i="26"/>
  <c r="B6" i="26"/>
  <c r="I5" i="26"/>
  <c r="H5" i="26"/>
  <c r="F5" i="26"/>
  <c r="E5" i="26"/>
  <c r="D5" i="26"/>
  <c r="C5" i="26"/>
  <c r="B5" i="26"/>
  <c r="I4" i="26"/>
  <c r="H4" i="26"/>
  <c r="F4" i="26"/>
  <c r="E4" i="26"/>
  <c r="D4" i="26"/>
  <c r="C4" i="26"/>
  <c r="B4" i="26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0" i="13"/>
  <c r="H9" i="13"/>
  <c r="H8" i="13"/>
  <c r="H7" i="13"/>
  <c r="H6" i="13"/>
  <c r="H5" i="13"/>
  <c r="H4" i="13"/>
  <c r="H11" i="13"/>
  <c r="S32" i="25"/>
  <c r="D32" i="25"/>
  <c r="C32" i="25"/>
  <c r="B32" i="25"/>
  <c r="S37" i="25"/>
  <c r="D37" i="25"/>
  <c r="C37" i="25"/>
  <c r="B37" i="25"/>
  <c r="S28" i="25"/>
  <c r="D28" i="25"/>
  <c r="B28" i="25"/>
  <c r="S30" i="25"/>
  <c r="D30" i="25"/>
  <c r="C30" i="25"/>
  <c r="B30" i="25"/>
  <c r="S25" i="25"/>
  <c r="D25" i="25"/>
  <c r="C25" i="25"/>
  <c r="B25" i="25"/>
  <c r="S13" i="25"/>
  <c r="D13" i="25"/>
  <c r="C13" i="25"/>
  <c r="B13" i="25"/>
  <c r="S24" i="25"/>
  <c r="D24" i="25"/>
  <c r="C24" i="25"/>
  <c r="B24" i="25"/>
  <c r="S36" i="25"/>
  <c r="D36" i="25"/>
  <c r="C36" i="25"/>
  <c r="B36" i="25"/>
  <c r="S33" i="25"/>
  <c r="D33" i="25"/>
  <c r="C33" i="25"/>
  <c r="B33" i="25"/>
  <c r="S16" i="25"/>
  <c r="D16" i="25"/>
  <c r="C16" i="25"/>
  <c r="B16" i="25"/>
  <c r="S22" i="25"/>
  <c r="D22" i="25"/>
  <c r="C22" i="25"/>
  <c r="B22" i="25"/>
  <c r="S26" i="25"/>
  <c r="D26" i="25"/>
  <c r="C26" i="25"/>
  <c r="B26" i="25"/>
  <c r="S35" i="25"/>
  <c r="D35" i="25"/>
  <c r="C35" i="25"/>
  <c r="B35" i="25"/>
  <c r="S20" i="25"/>
  <c r="D20" i="25"/>
  <c r="C20" i="25"/>
  <c r="B20" i="25"/>
  <c r="S34" i="25"/>
  <c r="D34" i="25"/>
  <c r="C34" i="25"/>
  <c r="B34" i="25"/>
  <c r="S29" i="25"/>
  <c r="D29" i="25"/>
  <c r="C29" i="25"/>
  <c r="B29" i="25"/>
  <c r="S17" i="25"/>
  <c r="D17" i="25"/>
  <c r="C17" i="25"/>
  <c r="B17" i="25"/>
  <c r="S15" i="25"/>
  <c r="D15" i="25"/>
  <c r="C15" i="25"/>
  <c r="B15" i="25"/>
  <c r="S27" i="25"/>
  <c r="D27" i="25"/>
  <c r="C27" i="25"/>
  <c r="B27" i="25"/>
  <c r="S21" i="25"/>
  <c r="D21" i="25"/>
  <c r="C21" i="25"/>
  <c r="B21" i="25"/>
  <c r="S31" i="25"/>
  <c r="D31" i="25"/>
  <c r="C31" i="25"/>
  <c r="B31" i="25"/>
  <c r="S19" i="25"/>
  <c r="D19" i="25"/>
  <c r="C19" i="25"/>
  <c r="B19" i="25"/>
  <c r="S14" i="25"/>
  <c r="D14" i="25"/>
  <c r="C14" i="25"/>
  <c r="B14" i="25"/>
  <c r="S18" i="25"/>
  <c r="J18" i="25"/>
  <c r="H17" i="29" s="1"/>
  <c r="D18" i="25"/>
  <c r="C18" i="25"/>
  <c r="B18" i="25"/>
  <c r="S23" i="25"/>
  <c r="D23" i="25"/>
  <c r="C23" i="25"/>
  <c r="B23" i="25"/>
  <c r="S7" i="25"/>
  <c r="D7" i="25"/>
  <c r="C7" i="25"/>
  <c r="B7" i="25"/>
  <c r="S6" i="25"/>
  <c r="D6" i="25"/>
  <c r="C6" i="25"/>
  <c r="B6" i="25"/>
  <c r="S8" i="25"/>
  <c r="D8" i="25"/>
  <c r="C8" i="25"/>
  <c r="B8" i="25"/>
  <c r="S5" i="25"/>
  <c r="D5" i="25"/>
  <c r="C5" i="25"/>
  <c r="B5" i="25"/>
  <c r="S34" i="24"/>
  <c r="D34" i="24"/>
  <c r="C34" i="24"/>
  <c r="B34" i="24"/>
  <c r="S37" i="24"/>
  <c r="D37" i="24"/>
  <c r="C37" i="24"/>
  <c r="B37" i="24"/>
  <c r="S33" i="24"/>
  <c r="D33" i="24"/>
  <c r="C33" i="24"/>
  <c r="B33" i="24"/>
  <c r="S35" i="24"/>
  <c r="D35" i="24"/>
  <c r="C35" i="24"/>
  <c r="B35" i="24"/>
  <c r="S38" i="24"/>
  <c r="D38" i="24"/>
  <c r="C38" i="24"/>
  <c r="B38" i="24"/>
  <c r="S36" i="24"/>
  <c r="D36" i="24"/>
  <c r="C36" i="24"/>
  <c r="B36" i="24"/>
  <c r="S21" i="24"/>
  <c r="D21" i="24"/>
  <c r="C21" i="24"/>
  <c r="B21" i="24"/>
  <c r="S23" i="24"/>
  <c r="D23" i="24"/>
  <c r="C23" i="24"/>
  <c r="B23" i="24"/>
  <c r="S17" i="24"/>
  <c r="D17" i="24"/>
  <c r="C17" i="24"/>
  <c r="B17" i="24"/>
  <c r="S25" i="24"/>
  <c r="D25" i="24"/>
  <c r="C25" i="24"/>
  <c r="B25" i="24"/>
  <c r="S10" i="24"/>
  <c r="D10" i="24"/>
  <c r="C10" i="24"/>
  <c r="B10" i="24"/>
  <c r="S14" i="24"/>
  <c r="D14" i="24"/>
  <c r="C14" i="24"/>
  <c r="B14" i="24"/>
  <c r="S8" i="24"/>
  <c r="D8" i="24"/>
  <c r="C8" i="24"/>
  <c r="B8" i="24"/>
  <c r="S22" i="24"/>
  <c r="D22" i="24"/>
  <c r="C22" i="24"/>
  <c r="B22" i="24"/>
  <c r="S5" i="24"/>
  <c r="D5" i="24"/>
  <c r="C5" i="24"/>
  <c r="B5" i="24"/>
  <c r="S6" i="24"/>
  <c r="D6" i="24"/>
  <c r="C6" i="24"/>
  <c r="B6" i="24"/>
  <c r="S13" i="24"/>
  <c r="D13" i="24"/>
  <c r="C13" i="24"/>
  <c r="B13" i="24"/>
  <c r="S7" i="24"/>
  <c r="D7" i="24"/>
  <c r="C7" i="24"/>
  <c r="B7" i="24"/>
  <c r="S27" i="24"/>
  <c r="D27" i="24"/>
  <c r="C27" i="24"/>
  <c r="S15" i="24"/>
  <c r="D15" i="24"/>
  <c r="C15" i="24"/>
  <c r="B15" i="24"/>
  <c r="S12" i="24"/>
  <c r="D12" i="24"/>
  <c r="C12" i="24"/>
  <c r="B12" i="24"/>
  <c r="S16" i="24"/>
  <c r="D16" i="24"/>
  <c r="C16" i="24"/>
  <c r="B16" i="24"/>
  <c r="S19" i="24"/>
  <c r="D19" i="24"/>
  <c r="C19" i="24"/>
  <c r="B19" i="24"/>
  <c r="S24" i="24"/>
  <c r="D24" i="24"/>
  <c r="C24" i="24"/>
  <c r="B24" i="24"/>
  <c r="S26" i="24"/>
  <c r="D26" i="24"/>
  <c r="C26" i="24"/>
  <c r="B26" i="24"/>
  <c r="S20" i="24"/>
  <c r="D20" i="24"/>
  <c r="C20" i="24"/>
  <c r="B20" i="24"/>
  <c r="S9" i="24"/>
  <c r="D9" i="24"/>
  <c r="C9" i="24"/>
  <c r="B9" i="24"/>
  <c r="S11" i="24"/>
  <c r="D11" i="24"/>
  <c r="C11" i="24"/>
  <c r="B11" i="24"/>
  <c r="S18" i="24"/>
  <c r="D18" i="24"/>
  <c r="S25" i="20"/>
  <c r="D25" i="20"/>
  <c r="C25" i="20"/>
  <c r="B25" i="20"/>
  <c r="S29" i="20"/>
  <c r="D29" i="20"/>
  <c r="C29" i="20"/>
  <c r="B29" i="20"/>
  <c r="S27" i="20"/>
  <c r="D27" i="20"/>
  <c r="C27" i="20"/>
  <c r="B27" i="20"/>
  <c r="S26" i="20"/>
  <c r="D26" i="20"/>
  <c r="C26" i="20"/>
  <c r="B26" i="20"/>
  <c r="S28" i="20"/>
  <c r="D28" i="20"/>
  <c r="C28" i="20"/>
  <c r="B28" i="20"/>
  <c r="S20" i="20"/>
  <c r="D20" i="20"/>
  <c r="C20" i="20"/>
  <c r="B20" i="20"/>
  <c r="S7" i="20"/>
  <c r="D7" i="20"/>
  <c r="C7" i="20"/>
  <c r="B7" i="20"/>
  <c r="S17" i="20"/>
  <c r="D17" i="20"/>
  <c r="C17" i="20"/>
  <c r="B17" i="20"/>
  <c r="S11" i="20"/>
  <c r="D11" i="20"/>
  <c r="C11" i="20"/>
  <c r="B11" i="20"/>
  <c r="S18" i="20"/>
  <c r="D18" i="20"/>
  <c r="C18" i="20"/>
  <c r="B18" i="20"/>
  <c r="S14" i="20"/>
  <c r="D14" i="20"/>
  <c r="C14" i="20"/>
  <c r="B14" i="20"/>
  <c r="S16" i="20"/>
  <c r="D16" i="20"/>
  <c r="C16" i="20"/>
  <c r="B16" i="20"/>
  <c r="S19" i="20"/>
  <c r="D19" i="20"/>
  <c r="C19" i="20"/>
  <c r="B19" i="20"/>
  <c r="S15" i="20"/>
  <c r="D15" i="20"/>
  <c r="C15" i="20"/>
  <c r="B15" i="20"/>
  <c r="S10" i="20"/>
  <c r="D10" i="20"/>
  <c r="C10" i="20"/>
  <c r="B10" i="20"/>
  <c r="S12" i="20"/>
  <c r="D12" i="20"/>
  <c r="C12" i="20"/>
  <c r="B12" i="20"/>
  <c r="S6" i="20"/>
  <c r="D6" i="20"/>
  <c r="C6" i="20"/>
  <c r="B6" i="20"/>
  <c r="S9" i="20"/>
  <c r="D9" i="20"/>
  <c r="C9" i="20"/>
  <c r="B9" i="20"/>
  <c r="S13" i="20"/>
  <c r="D13" i="20"/>
  <c r="C13" i="20"/>
  <c r="B13" i="20"/>
  <c r="S5" i="20"/>
  <c r="D5" i="20"/>
  <c r="C5" i="20"/>
  <c r="B5" i="20"/>
  <c r="S8" i="20"/>
  <c r="D8" i="20"/>
  <c r="C8" i="20"/>
  <c r="B8" i="20"/>
  <c r="S10" i="19"/>
  <c r="D10" i="19"/>
  <c r="C10" i="19"/>
  <c r="B10" i="19"/>
  <c r="S20" i="19"/>
  <c r="D20" i="19"/>
  <c r="C20" i="19"/>
  <c r="B20" i="19"/>
  <c r="S18" i="19"/>
  <c r="D18" i="19"/>
  <c r="C18" i="19"/>
  <c r="B18" i="19"/>
  <c r="S13" i="19"/>
  <c r="D13" i="19"/>
  <c r="C13" i="19"/>
  <c r="B13" i="19"/>
  <c r="S15" i="19"/>
  <c r="D15" i="19"/>
  <c r="C15" i="19"/>
  <c r="B15" i="19"/>
  <c r="S17" i="19"/>
  <c r="D17" i="19"/>
  <c r="S5" i="19"/>
  <c r="D5" i="19"/>
  <c r="C5" i="19"/>
  <c r="B5" i="19"/>
  <c r="S11" i="19"/>
  <c r="D11" i="19"/>
  <c r="C11" i="19"/>
  <c r="B11" i="19"/>
  <c r="S24" i="19"/>
  <c r="D24" i="19"/>
  <c r="C24" i="19"/>
  <c r="B24" i="19"/>
  <c r="S16" i="19"/>
  <c r="D16" i="19"/>
  <c r="C16" i="19"/>
  <c r="B16" i="19"/>
  <c r="S6" i="19"/>
  <c r="D6" i="19"/>
  <c r="C6" i="19"/>
  <c r="B6" i="19"/>
  <c r="S19" i="19"/>
  <c r="D19" i="19"/>
  <c r="C19" i="19"/>
  <c r="B19" i="19"/>
  <c r="S14" i="19"/>
  <c r="D14" i="19"/>
  <c r="C14" i="19"/>
  <c r="B14" i="19"/>
  <c r="S9" i="19"/>
  <c r="D9" i="19"/>
  <c r="C9" i="19"/>
  <c r="B9" i="19"/>
  <c r="S7" i="19"/>
  <c r="D7" i="19"/>
  <c r="C7" i="19"/>
  <c r="B7" i="19"/>
  <c r="S21" i="19"/>
  <c r="D21" i="19"/>
  <c r="C21" i="19"/>
  <c r="B21" i="19"/>
  <c r="S8" i="19"/>
  <c r="D8" i="19"/>
  <c r="C8" i="19"/>
  <c r="B8" i="19"/>
  <c r="S12" i="19"/>
  <c r="D12" i="19"/>
  <c r="C12" i="19"/>
  <c r="B12" i="19"/>
  <c r="S23" i="19"/>
  <c r="D23" i="19"/>
  <c r="C23" i="19"/>
  <c r="B23" i="19"/>
  <c r="S22" i="19"/>
  <c r="D22" i="19"/>
  <c r="C22" i="19"/>
  <c r="B22" i="19"/>
  <c r="G37" i="13"/>
  <c r="F37" i="13"/>
  <c r="E37" i="13"/>
  <c r="D37" i="13"/>
  <c r="C37" i="13"/>
  <c r="B37" i="13"/>
  <c r="G36" i="13"/>
  <c r="E36" i="13"/>
  <c r="D36" i="13"/>
  <c r="C36" i="13"/>
  <c r="B36" i="13"/>
  <c r="G35" i="13"/>
  <c r="E35" i="13"/>
  <c r="D35" i="13"/>
  <c r="C35" i="13"/>
  <c r="B35" i="13"/>
  <c r="G34" i="13"/>
  <c r="E34" i="13"/>
  <c r="D34" i="13"/>
  <c r="C34" i="13"/>
  <c r="B34" i="13"/>
  <c r="G33" i="13"/>
  <c r="F33" i="13"/>
  <c r="E33" i="13"/>
  <c r="D33" i="13"/>
  <c r="C33" i="13"/>
  <c r="B33" i="13"/>
  <c r="G32" i="13"/>
  <c r="E32" i="13"/>
  <c r="D32" i="13"/>
  <c r="C32" i="13"/>
  <c r="B32" i="13"/>
  <c r="G31" i="13"/>
  <c r="E31" i="13"/>
  <c r="D31" i="13"/>
  <c r="C31" i="13"/>
  <c r="B31" i="13"/>
  <c r="G30" i="13"/>
  <c r="E30" i="13"/>
  <c r="D30" i="13"/>
  <c r="C30" i="13"/>
  <c r="B30" i="13"/>
  <c r="G29" i="13"/>
  <c r="E29" i="13"/>
  <c r="D29" i="13"/>
  <c r="C29" i="13"/>
  <c r="B29" i="13"/>
  <c r="G28" i="13"/>
  <c r="F28" i="13"/>
  <c r="E28" i="13"/>
  <c r="D28" i="13"/>
  <c r="C28" i="13"/>
  <c r="B28" i="13"/>
  <c r="G27" i="13"/>
  <c r="E27" i="13"/>
  <c r="D27" i="13"/>
  <c r="C27" i="13"/>
  <c r="B27" i="13"/>
  <c r="G26" i="13"/>
  <c r="E26" i="13"/>
  <c r="D26" i="13"/>
  <c r="C26" i="13"/>
  <c r="B26" i="13"/>
  <c r="G25" i="13"/>
  <c r="E25" i="13"/>
  <c r="D25" i="13"/>
  <c r="C25" i="13"/>
  <c r="B25" i="13"/>
  <c r="G24" i="13"/>
  <c r="E24" i="13"/>
  <c r="D24" i="13"/>
  <c r="C24" i="13"/>
  <c r="B24" i="13"/>
  <c r="G23" i="13"/>
  <c r="F23" i="13"/>
  <c r="E23" i="13"/>
  <c r="D23" i="13"/>
  <c r="C23" i="13"/>
  <c r="B23" i="13"/>
  <c r="G22" i="13"/>
  <c r="E22" i="13"/>
  <c r="D22" i="13"/>
  <c r="C22" i="13"/>
  <c r="B22" i="13"/>
  <c r="G21" i="13"/>
  <c r="E21" i="13"/>
  <c r="D21" i="13"/>
  <c r="C21" i="13"/>
  <c r="B21" i="13"/>
  <c r="G20" i="13"/>
  <c r="E20" i="13"/>
  <c r="D20" i="13"/>
  <c r="C20" i="13"/>
  <c r="B20" i="13"/>
  <c r="G19" i="13"/>
  <c r="E19" i="13"/>
  <c r="D19" i="13"/>
  <c r="C19" i="13"/>
  <c r="B19" i="13"/>
  <c r="G18" i="13"/>
  <c r="F18" i="13"/>
  <c r="E18" i="13"/>
  <c r="D18" i="13"/>
  <c r="C18" i="13"/>
  <c r="B18" i="13"/>
  <c r="J22" i="24" l="1"/>
  <c r="J16" i="24"/>
  <c r="G48" i="29" s="1"/>
  <c r="J48" i="29" s="1"/>
  <c r="J7" i="25"/>
  <c r="J17" i="29"/>
  <c r="J20" i="24"/>
  <c r="G10" i="29" s="1"/>
  <c r="J10" i="29" s="1"/>
  <c r="J25" i="24"/>
  <c r="G20" i="29" s="1"/>
  <c r="J20" i="29" s="1"/>
  <c r="J7" i="24"/>
  <c r="G24" i="29" s="1"/>
  <c r="J24" i="29" s="1"/>
  <c r="J33" i="24"/>
  <c r="K32" i="24" s="1"/>
  <c r="J9" i="24"/>
  <c r="G9" i="29" s="1"/>
  <c r="J9" i="29" s="1"/>
  <c r="J5" i="24"/>
  <c r="G5" i="29" s="1"/>
  <c r="J5" i="29" s="1"/>
  <c r="J10" i="24"/>
  <c r="G19" i="29" s="1"/>
  <c r="J19" i="29" s="1"/>
  <c r="J8" i="25"/>
  <c r="J24" i="24"/>
  <c r="G30" i="29" s="1"/>
  <c r="J30" i="29" s="1"/>
  <c r="J15" i="24"/>
  <c r="G43" i="29" s="1"/>
  <c r="J43" i="29" s="1"/>
  <c r="J6" i="24"/>
  <c r="G4" i="29" s="1"/>
  <c r="J4" i="29" s="1"/>
  <c r="J14" i="24"/>
  <c r="G53" i="29" s="1"/>
  <c r="J53" i="29" s="1"/>
  <c r="J23" i="24"/>
  <c r="G35" i="29" s="1"/>
  <c r="J35" i="29" s="1"/>
  <c r="J14" i="25"/>
  <c r="H11" i="29" s="1"/>
  <c r="J11" i="29" s="1"/>
  <c r="J17" i="25"/>
  <c r="H44" i="29" s="1"/>
  <c r="J44" i="29" s="1"/>
  <c r="H27" i="29"/>
  <c r="J27" i="29" s="1"/>
  <c r="J33" i="25"/>
  <c r="J25" i="25"/>
  <c r="H21" i="29" s="1"/>
  <c r="J21" i="29" s="1"/>
  <c r="J32" i="25"/>
  <c r="J19" i="24"/>
  <c r="G47" i="29" s="1"/>
  <c r="J47" i="29" s="1"/>
  <c r="J21" i="24"/>
  <c r="J5" i="25"/>
  <c r="J11" i="24"/>
  <c r="J37" i="24"/>
  <c r="J6" i="25"/>
  <c r="J19" i="25"/>
  <c r="H12" i="29" s="1"/>
  <c r="J12" i="29" s="1"/>
  <c r="J31" i="25"/>
  <c r="H31" i="29" s="1"/>
  <c r="J31" i="29" s="1"/>
  <c r="J29" i="25"/>
  <c r="H45" i="29" s="1"/>
  <c r="J45" i="29" s="1"/>
  <c r="J26" i="25"/>
  <c r="H6" i="29" s="1"/>
  <c r="J6" i="29" s="1"/>
  <c r="J30" i="25"/>
  <c r="H22" i="29" s="1"/>
  <c r="J22" i="29" s="1"/>
  <c r="J15" i="25"/>
  <c r="H50" i="29" s="1"/>
  <c r="J50" i="29" s="1"/>
  <c r="J20" i="25"/>
  <c r="H26" i="29" s="1"/>
  <c r="J26" i="29" s="1"/>
  <c r="J16" i="25"/>
  <c r="J13" i="25"/>
  <c r="H55" i="29" s="1"/>
  <c r="J55" i="29" s="1"/>
  <c r="H37" i="29"/>
  <c r="J23" i="25"/>
  <c r="H16" i="29" s="1"/>
  <c r="J16" i="29" s="1"/>
  <c r="J21" i="25"/>
  <c r="H32" i="29" s="1"/>
  <c r="J32" i="29" s="1"/>
  <c r="J27" i="25"/>
  <c r="H49" i="29" s="1"/>
  <c r="J49" i="29" s="1"/>
  <c r="J22" i="25"/>
  <c r="H7" i="29" s="1"/>
  <c r="J7" i="29" s="1"/>
  <c r="J24" i="25"/>
  <c r="H54" i="29" s="1"/>
  <c r="J54" i="29" s="1"/>
  <c r="J28" i="25"/>
  <c r="H36" i="29" s="1"/>
  <c r="J36" i="29" s="1"/>
  <c r="J34" i="24"/>
  <c r="J36" i="24"/>
  <c r="J35" i="24"/>
  <c r="G14" i="29"/>
  <c r="J14" i="29" s="1"/>
  <c r="G29" i="29"/>
  <c r="J29" i="29" s="1"/>
  <c r="J12" i="24"/>
  <c r="G42" i="29" s="1"/>
  <c r="J42" i="29" s="1"/>
  <c r="J13" i="24"/>
  <c r="G25" i="29" s="1"/>
  <c r="J25" i="29" s="1"/>
  <c r="J8" i="24"/>
  <c r="G52" i="29" s="1"/>
  <c r="J52" i="29" s="1"/>
  <c r="J17" i="24"/>
  <c r="G34" i="29" s="1"/>
  <c r="J34" i="29" s="1"/>
  <c r="J21" i="19"/>
  <c r="J11" i="19"/>
  <c r="J25" i="20"/>
  <c r="J22" i="19"/>
  <c r="J19" i="19"/>
  <c r="J13" i="19"/>
  <c r="J10" i="19"/>
  <c r="J12" i="20"/>
  <c r="I14" i="27" s="1"/>
  <c r="J14" i="27" s="1"/>
  <c r="J11" i="20"/>
  <c r="I10" i="27" s="1"/>
  <c r="J10" i="27" s="1"/>
  <c r="J27" i="20"/>
  <c r="J9" i="20"/>
  <c r="I9" i="27"/>
  <c r="J8" i="19"/>
  <c r="J14" i="19"/>
  <c r="J15" i="19"/>
  <c r="J6" i="20"/>
  <c r="J17" i="20"/>
  <c r="I11" i="27" s="1"/>
  <c r="J11" i="27" s="1"/>
  <c r="J26" i="20"/>
  <c r="J13" i="20"/>
  <c r="J14" i="20"/>
  <c r="J5" i="20"/>
  <c r="J16" i="20"/>
  <c r="J28" i="20"/>
  <c r="J10" i="20"/>
  <c r="I15" i="27" s="1"/>
  <c r="J15" i="27" s="1"/>
  <c r="J15" i="20"/>
  <c r="I16" i="27" s="1"/>
  <c r="J16" i="27" s="1"/>
  <c r="J7" i="20"/>
  <c r="J8" i="20"/>
  <c r="I17" i="27"/>
  <c r="J17" i="27" s="1"/>
  <c r="J12" i="19"/>
  <c r="J9" i="19"/>
  <c r="J6" i="19"/>
  <c r="J16" i="19"/>
  <c r="J17" i="19"/>
  <c r="J20" i="19"/>
  <c r="J23" i="19"/>
  <c r="J7" i="19"/>
  <c r="J5" i="19"/>
  <c r="J18" i="19"/>
  <c r="J37" i="13"/>
  <c r="G6" i="13"/>
  <c r="G7" i="13"/>
  <c r="F8" i="13"/>
  <c r="G8" i="13"/>
  <c r="G9" i="13"/>
  <c r="G11" i="13"/>
  <c r="G12" i="13"/>
  <c r="F13" i="13"/>
  <c r="G13" i="13"/>
  <c r="G14" i="13"/>
  <c r="G16" i="13"/>
  <c r="G17" i="13"/>
  <c r="G4" i="13"/>
  <c r="S33" i="15"/>
  <c r="D33" i="15"/>
  <c r="C33" i="15"/>
  <c r="B33" i="15"/>
  <c r="S31" i="15"/>
  <c r="D31" i="15"/>
  <c r="C31" i="15"/>
  <c r="B31" i="15"/>
  <c r="S30" i="15"/>
  <c r="D30" i="15"/>
  <c r="C30" i="15"/>
  <c r="B30" i="15"/>
  <c r="S35" i="15"/>
  <c r="D35" i="15"/>
  <c r="C35" i="15"/>
  <c r="B35" i="15"/>
  <c r="S34" i="15"/>
  <c r="D34" i="15"/>
  <c r="C34" i="15"/>
  <c r="B34" i="15"/>
  <c r="S32" i="15"/>
  <c r="D32" i="15"/>
  <c r="C32" i="15"/>
  <c r="B32" i="15"/>
  <c r="S19" i="15"/>
  <c r="D19" i="15"/>
  <c r="C19" i="15"/>
  <c r="B19" i="15"/>
  <c r="S5" i="15"/>
  <c r="D5" i="15"/>
  <c r="C5" i="15"/>
  <c r="B5" i="15"/>
  <c r="S17" i="15"/>
  <c r="D17" i="15"/>
  <c r="C17" i="15"/>
  <c r="B17" i="15"/>
  <c r="S14" i="15"/>
  <c r="D14" i="15"/>
  <c r="C14" i="15"/>
  <c r="B14" i="15"/>
  <c r="S8" i="15"/>
  <c r="D8" i="15"/>
  <c r="C8" i="15"/>
  <c r="B8" i="15"/>
  <c r="S12" i="15"/>
  <c r="D12" i="15"/>
  <c r="C12" i="15"/>
  <c r="B12" i="15"/>
  <c r="S7" i="15"/>
  <c r="D7" i="15"/>
  <c r="C7" i="15"/>
  <c r="B7" i="15"/>
  <c r="S11" i="15"/>
  <c r="D11" i="15"/>
  <c r="C11" i="15"/>
  <c r="B11" i="15"/>
  <c r="S20" i="15"/>
  <c r="D20" i="15"/>
  <c r="C20" i="15"/>
  <c r="B20" i="15"/>
  <c r="S6" i="15"/>
  <c r="D6" i="15"/>
  <c r="C6" i="15"/>
  <c r="B6" i="15"/>
  <c r="S25" i="15"/>
  <c r="D25" i="15"/>
  <c r="C25" i="15"/>
  <c r="B25" i="15"/>
  <c r="S18" i="15"/>
  <c r="D18" i="15"/>
  <c r="S10" i="15"/>
  <c r="D10" i="15"/>
  <c r="B10" i="15"/>
  <c r="S21" i="15"/>
  <c r="D21" i="15"/>
  <c r="C21" i="15"/>
  <c r="B21" i="15"/>
  <c r="S16" i="15"/>
  <c r="D16" i="15"/>
  <c r="C16" i="15"/>
  <c r="B16" i="15"/>
  <c r="S24" i="15"/>
  <c r="D24" i="15"/>
  <c r="C24" i="15"/>
  <c r="B24" i="15"/>
  <c r="S23" i="15"/>
  <c r="D23" i="15"/>
  <c r="C23" i="15"/>
  <c r="B23" i="15"/>
  <c r="S15" i="15"/>
  <c r="D15" i="15"/>
  <c r="C15" i="15"/>
  <c r="B15" i="15"/>
  <c r="S9" i="15"/>
  <c r="D9" i="15"/>
  <c r="C9" i="15"/>
  <c r="B9" i="15"/>
  <c r="S22" i="15"/>
  <c r="D22" i="15"/>
  <c r="C22" i="15"/>
  <c r="B22" i="15"/>
  <c r="S13" i="15"/>
  <c r="D13" i="15"/>
  <c r="C13" i="15"/>
  <c r="B13" i="15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4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4" i="13"/>
  <c r="D4" i="13"/>
  <c r="C4" i="13"/>
  <c r="K36" i="24" l="1"/>
  <c r="G15" i="29"/>
  <c r="J15" i="29" s="1"/>
  <c r="K17" i="29" s="1"/>
  <c r="K18" i="24"/>
  <c r="K27" i="9"/>
  <c r="K26" i="20"/>
  <c r="K6" i="29"/>
  <c r="K5" i="19"/>
  <c r="K24" i="29"/>
  <c r="H42" i="26"/>
  <c r="J42" i="26" s="1"/>
  <c r="K17" i="19"/>
  <c r="K7" i="20"/>
  <c r="I12" i="27"/>
  <c r="J12" i="27" s="1"/>
  <c r="H37" i="26"/>
  <c r="J37" i="26" s="1"/>
  <c r="K14" i="19"/>
  <c r="K7" i="19"/>
  <c r="H7" i="26"/>
  <c r="J7" i="26" s="1"/>
  <c r="H21" i="26"/>
  <c r="J21" i="26" s="1"/>
  <c r="K16" i="19"/>
  <c r="I23" i="27"/>
  <c r="J23" i="27" s="1"/>
  <c r="I4" i="27"/>
  <c r="J4" i="27" s="1"/>
  <c r="K8" i="19"/>
  <c r="H41" i="26"/>
  <c r="J41" i="26" s="1"/>
  <c r="K13" i="19"/>
  <c r="H17" i="26"/>
  <c r="J17" i="26" s="1"/>
  <c r="H12" i="26"/>
  <c r="J12" i="26" s="1"/>
  <c r="K12" i="19"/>
  <c r="H11" i="26"/>
  <c r="J11" i="26" s="1"/>
  <c r="K23" i="19"/>
  <c r="K6" i="19"/>
  <c r="H32" i="26"/>
  <c r="J32" i="26" s="1"/>
  <c r="I26" i="27"/>
  <c r="J26" i="27" s="1"/>
  <c r="I7" i="27"/>
  <c r="J7" i="27" s="1"/>
  <c r="K19" i="19"/>
  <c r="H31" i="26"/>
  <c r="J31" i="26" s="1"/>
  <c r="K11" i="19"/>
  <c r="H22" i="26"/>
  <c r="K18" i="19"/>
  <c r="K20" i="19"/>
  <c r="H36" i="26"/>
  <c r="J36" i="26" s="1"/>
  <c r="K9" i="19"/>
  <c r="I24" i="27"/>
  <c r="J24" i="27" s="1"/>
  <c r="I5" i="27"/>
  <c r="J5" i="27" s="1"/>
  <c r="H16" i="26"/>
  <c r="J16" i="26" s="1"/>
  <c r="K15" i="19"/>
  <c r="I25" i="27"/>
  <c r="J25" i="27" s="1"/>
  <c r="I6" i="27"/>
  <c r="J6" i="27" s="1"/>
  <c r="H26" i="26"/>
  <c r="J26" i="26" s="1"/>
  <c r="K10" i="19"/>
  <c r="K22" i="19"/>
  <c r="K21" i="19"/>
  <c r="H6" i="26"/>
  <c r="J6" i="26" s="1"/>
  <c r="K34" i="29"/>
  <c r="K22" i="29"/>
  <c r="K45" i="29"/>
  <c r="K29" i="29"/>
  <c r="K52" i="29"/>
  <c r="K53" i="29"/>
  <c r="K54" i="29"/>
  <c r="K55" i="29"/>
  <c r="K50" i="29"/>
  <c r="K47" i="29"/>
  <c r="K48" i="29"/>
  <c r="K49" i="29"/>
  <c r="K43" i="29"/>
  <c r="K42" i="29"/>
  <c r="K44" i="29"/>
  <c r="K35" i="29"/>
  <c r="K36" i="29"/>
  <c r="K37" i="29"/>
  <c r="K32" i="29"/>
  <c r="K31" i="29"/>
  <c r="K30" i="29"/>
  <c r="K25" i="29"/>
  <c r="K26" i="29"/>
  <c r="K27" i="29"/>
  <c r="K20" i="29"/>
  <c r="K21" i="29"/>
  <c r="K19" i="29"/>
  <c r="K11" i="29"/>
  <c r="K9" i="29"/>
  <c r="K12" i="29"/>
  <c r="K10" i="29"/>
  <c r="K5" i="29"/>
  <c r="K7" i="29"/>
  <c r="K4" i="29"/>
  <c r="K15" i="27"/>
  <c r="K16" i="27"/>
  <c r="K14" i="27"/>
  <c r="K17" i="27"/>
  <c r="K22" i="25"/>
  <c r="K23" i="25"/>
  <c r="K7" i="25"/>
  <c r="K17" i="24"/>
  <c r="K20" i="25"/>
  <c r="K26" i="25"/>
  <c r="K14" i="25"/>
  <c r="K5" i="24"/>
  <c r="K20" i="24"/>
  <c r="K12" i="24"/>
  <c r="K24" i="25"/>
  <c r="K21" i="25"/>
  <c r="K11" i="24"/>
  <c r="K32" i="25"/>
  <c r="K17" i="25"/>
  <c r="K10" i="24"/>
  <c r="K25" i="24"/>
  <c r="K27" i="25"/>
  <c r="K30" i="25"/>
  <c r="K19" i="24"/>
  <c r="K14" i="24"/>
  <c r="K9" i="24"/>
  <c r="K8" i="24"/>
  <c r="K15" i="25"/>
  <c r="K29" i="25"/>
  <c r="K21" i="24"/>
  <c r="K33" i="25"/>
  <c r="K23" i="24"/>
  <c r="K24" i="24"/>
  <c r="K16" i="24"/>
  <c r="K22" i="24"/>
  <c r="K25" i="25"/>
  <c r="K15" i="24"/>
  <c r="K7" i="24"/>
  <c r="K16" i="25"/>
  <c r="K19" i="25"/>
  <c r="K6" i="24"/>
  <c r="K13" i="24"/>
  <c r="K28" i="25"/>
  <c r="K13" i="25"/>
  <c r="K31" i="25"/>
  <c r="K18" i="25"/>
  <c r="K16" i="20"/>
  <c r="K27" i="20"/>
  <c r="K13" i="20"/>
  <c r="K8" i="20"/>
  <c r="K10" i="20"/>
  <c r="K14" i="20"/>
  <c r="K6" i="20"/>
  <c r="K12" i="20"/>
  <c r="K25" i="20"/>
  <c r="K28" i="20"/>
  <c r="K9" i="20"/>
  <c r="K15" i="20"/>
  <c r="K5" i="20"/>
  <c r="K17" i="20"/>
  <c r="K11" i="20"/>
  <c r="K8" i="25"/>
  <c r="K6" i="25"/>
  <c r="K5" i="25"/>
  <c r="J6" i="15"/>
  <c r="G35" i="26" s="1"/>
  <c r="J35" i="26" s="1"/>
  <c r="J31" i="15"/>
  <c r="J20" i="15"/>
  <c r="J30" i="15"/>
  <c r="J18" i="15"/>
  <c r="G20" i="26" s="1"/>
  <c r="J20" i="26" s="1"/>
  <c r="J11" i="15"/>
  <c r="G40" i="26" s="1"/>
  <c r="J40" i="26" s="1"/>
  <c r="J7" i="15"/>
  <c r="G14" i="26" s="1"/>
  <c r="J14" i="26" s="1"/>
  <c r="J12" i="15"/>
  <c r="J8" i="15"/>
  <c r="G24" i="26" s="1"/>
  <c r="J24" i="26" s="1"/>
  <c r="J33" i="15"/>
  <c r="J34" i="15"/>
  <c r="G34" i="26"/>
  <c r="J16" i="15"/>
  <c r="G29" i="26" s="1"/>
  <c r="J29" i="26" s="1"/>
  <c r="G30" i="26"/>
  <c r="J10" i="15"/>
  <c r="G19" i="26" s="1"/>
  <c r="J19" i="26" s="1"/>
  <c r="J32" i="15"/>
  <c r="J15" i="15"/>
  <c r="G5" i="26" s="1"/>
  <c r="J5" i="26" s="1"/>
  <c r="J14" i="15"/>
  <c r="G25" i="26" s="1"/>
  <c r="J25" i="26" s="1"/>
  <c r="J17" i="15"/>
  <c r="J5" i="15"/>
  <c r="G15" i="26" s="1"/>
  <c r="J15" i="26" s="1"/>
  <c r="J19" i="15"/>
  <c r="G10" i="26" s="1"/>
  <c r="J10" i="26" s="1"/>
  <c r="D37" i="9"/>
  <c r="B37" i="9"/>
  <c r="D35" i="9"/>
  <c r="C35" i="9"/>
  <c r="B35" i="9"/>
  <c r="D33" i="9"/>
  <c r="C33" i="9"/>
  <c r="B33" i="9"/>
  <c r="D34" i="9"/>
  <c r="C34" i="9"/>
  <c r="B34" i="9"/>
  <c r="D36" i="9"/>
  <c r="C36" i="9"/>
  <c r="B36" i="9"/>
  <c r="D21" i="9"/>
  <c r="C21" i="9"/>
  <c r="B21" i="9"/>
  <c r="D26" i="9"/>
  <c r="C26" i="9"/>
  <c r="B26" i="9"/>
  <c r="D24" i="9"/>
  <c r="C24" i="9"/>
  <c r="B24" i="9"/>
  <c r="D13" i="9"/>
  <c r="C13" i="9"/>
  <c r="B13" i="9"/>
  <c r="D20" i="9"/>
  <c r="C20" i="9"/>
  <c r="B20" i="9"/>
  <c r="D17" i="9"/>
  <c r="C17" i="9"/>
  <c r="B17" i="9"/>
  <c r="D12" i="9"/>
  <c r="C12" i="9"/>
  <c r="B12" i="9"/>
  <c r="D10" i="9"/>
  <c r="C10" i="9"/>
  <c r="B10" i="9"/>
  <c r="D18" i="9"/>
  <c r="C18" i="9"/>
  <c r="B18" i="9"/>
  <c r="D25" i="9"/>
  <c r="C25" i="9"/>
  <c r="B25" i="9"/>
  <c r="D15" i="9"/>
  <c r="C15" i="9"/>
  <c r="B15" i="9"/>
  <c r="D5" i="9"/>
  <c r="C5" i="9"/>
  <c r="B5" i="9"/>
  <c r="D6" i="9"/>
  <c r="C6" i="9"/>
  <c r="B6" i="9"/>
  <c r="D23" i="9"/>
  <c r="C23" i="9"/>
  <c r="B23" i="9"/>
  <c r="D19" i="9"/>
  <c r="C19" i="9"/>
  <c r="B19" i="9"/>
  <c r="D8" i="9"/>
  <c r="C8" i="9"/>
  <c r="B8" i="9"/>
  <c r="D7" i="9"/>
  <c r="C7" i="9"/>
  <c r="B7" i="9"/>
  <c r="D11" i="9"/>
  <c r="C11" i="9"/>
  <c r="B11" i="9"/>
  <c r="D14" i="9"/>
  <c r="C14" i="9"/>
  <c r="B14" i="9"/>
  <c r="D9" i="9"/>
  <c r="C9" i="9"/>
  <c r="B9" i="9"/>
  <c r="D22" i="9"/>
  <c r="B22" i="9"/>
  <c r="D16" i="9"/>
  <c r="C16" i="9"/>
  <c r="D12" i="4"/>
  <c r="D16" i="4"/>
  <c r="D29" i="4"/>
  <c r="D33" i="4"/>
  <c r="D22" i="4"/>
  <c r="D7" i="4"/>
  <c r="D23" i="4"/>
  <c r="D13" i="4"/>
  <c r="D18" i="4"/>
  <c r="D20" i="4"/>
  <c r="D34" i="4"/>
  <c r="D25" i="4"/>
  <c r="D24" i="4"/>
  <c r="D27" i="4"/>
  <c r="D30" i="4"/>
  <c r="D26" i="4"/>
  <c r="D19" i="4"/>
  <c r="D11" i="4"/>
  <c r="D5" i="4"/>
  <c r="D15" i="4"/>
  <c r="D31" i="4"/>
  <c r="D9" i="4"/>
  <c r="D17" i="4"/>
  <c r="D6" i="4"/>
  <c r="D21" i="4"/>
  <c r="D14" i="4"/>
  <c r="D28" i="4"/>
  <c r="D8" i="4"/>
  <c r="D32" i="4"/>
  <c r="D35" i="4"/>
  <c r="D10" i="4"/>
  <c r="C12" i="4"/>
  <c r="C16" i="4"/>
  <c r="C29" i="4"/>
  <c r="C33" i="4"/>
  <c r="C22" i="4"/>
  <c r="C7" i="4"/>
  <c r="C23" i="4"/>
  <c r="C18" i="4"/>
  <c r="C20" i="4"/>
  <c r="C34" i="4"/>
  <c r="C25" i="4"/>
  <c r="C24" i="4"/>
  <c r="C27" i="4"/>
  <c r="C30" i="4"/>
  <c r="C26" i="4"/>
  <c r="C19" i="4"/>
  <c r="C11" i="4"/>
  <c r="C5" i="4"/>
  <c r="C15" i="4"/>
  <c r="C31" i="4"/>
  <c r="C9" i="4"/>
  <c r="C6" i="4"/>
  <c r="C21" i="4"/>
  <c r="C14" i="4"/>
  <c r="C28" i="4"/>
  <c r="C8" i="4"/>
  <c r="C32" i="4"/>
  <c r="C35" i="4"/>
  <c r="C10" i="4"/>
  <c r="B12" i="4"/>
  <c r="B16" i="4"/>
  <c r="B29" i="4"/>
  <c r="B33" i="4"/>
  <c r="B22" i="4"/>
  <c r="B7" i="4"/>
  <c r="B23" i="4"/>
  <c r="B13" i="4"/>
  <c r="B18" i="4"/>
  <c r="B20" i="4"/>
  <c r="B34" i="4"/>
  <c r="B25" i="4"/>
  <c r="B24" i="4"/>
  <c r="B27" i="4"/>
  <c r="B30" i="4"/>
  <c r="B26" i="4"/>
  <c r="B19" i="4"/>
  <c r="B11" i="4"/>
  <c r="B5" i="4"/>
  <c r="B15" i="4"/>
  <c r="B31" i="4"/>
  <c r="B9" i="4"/>
  <c r="B17" i="4"/>
  <c r="B6" i="4"/>
  <c r="B21" i="4"/>
  <c r="B14" i="4"/>
  <c r="B28" i="4"/>
  <c r="B8" i="4"/>
  <c r="B32" i="4"/>
  <c r="B35" i="4"/>
  <c r="B10" i="4"/>
  <c r="S10" i="9"/>
  <c r="S12" i="9"/>
  <c r="S17" i="9"/>
  <c r="S20" i="9"/>
  <c r="S13" i="9"/>
  <c r="S24" i="9"/>
  <c r="S26" i="9"/>
  <c r="S21" i="9"/>
  <c r="S36" i="9"/>
  <c r="S34" i="9"/>
  <c r="S33" i="9"/>
  <c r="S35" i="9"/>
  <c r="S37" i="9"/>
  <c r="AA25" i="5"/>
  <c r="Z25" i="5" s="1"/>
  <c r="AA24" i="5"/>
  <c r="Z24" i="5" s="1"/>
  <c r="AA23" i="5"/>
  <c r="Z23" i="5" s="1"/>
  <c r="AA22" i="5"/>
  <c r="Z22" i="5" s="1"/>
  <c r="AA21" i="5"/>
  <c r="Z21" i="5" s="1"/>
  <c r="AA20" i="5"/>
  <c r="Z20" i="5" s="1"/>
  <c r="AA19" i="5"/>
  <c r="Z19" i="5" s="1"/>
  <c r="AA18" i="5"/>
  <c r="Z18" i="5" s="1"/>
  <c r="AA17" i="5"/>
  <c r="Z17" i="5" s="1"/>
  <c r="AA16" i="5"/>
  <c r="Z16" i="5" s="1"/>
  <c r="AA15" i="5"/>
  <c r="Z15" i="5" s="1"/>
  <c r="AA14" i="5"/>
  <c r="Z14" i="5" s="1"/>
  <c r="AA13" i="5"/>
  <c r="Z13" i="5" s="1"/>
  <c r="AA12" i="5"/>
  <c r="Z12" i="5" s="1"/>
  <c r="AA11" i="5"/>
  <c r="Z11" i="5" s="1"/>
  <c r="AA10" i="5"/>
  <c r="Z10" i="5" s="1"/>
  <c r="AA9" i="5"/>
  <c r="Z9" i="5" s="1"/>
  <c r="AA8" i="5"/>
  <c r="Z8" i="5" s="1"/>
  <c r="AA7" i="5"/>
  <c r="Z7" i="5" s="1"/>
  <c r="AA6" i="5"/>
  <c r="Z6" i="5" s="1"/>
  <c r="AA5" i="5"/>
  <c r="Z5" i="5" s="1"/>
  <c r="AA4" i="5"/>
  <c r="Z4" i="5" s="1"/>
  <c r="AA3" i="5"/>
  <c r="Z3" i="5" s="1"/>
  <c r="AA2" i="5"/>
  <c r="Z2" i="5" s="1"/>
  <c r="AA25" i="11"/>
  <c r="Z25" i="11" s="1"/>
  <c r="AA24" i="11"/>
  <c r="Z24" i="11" s="1"/>
  <c r="AA23" i="11"/>
  <c r="Z23" i="11" s="1"/>
  <c r="AA22" i="11"/>
  <c r="Z22" i="11" s="1"/>
  <c r="AA21" i="11"/>
  <c r="Z21" i="11" s="1"/>
  <c r="AA20" i="11"/>
  <c r="Z20" i="11" s="1"/>
  <c r="AA19" i="11"/>
  <c r="Z19" i="11" s="1"/>
  <c r="AA18" i="11"/>
  <c r="Z18" i="11" s="1"/>
  <c r="AA17" i="11"/>
  <c r="Z17" i="11" s="1"/>
  <c r="AA16" i="11"/>
  <c r="Z16" i="11" s="1"/>
  <c r="AA15" i="11"/>
  <c r="Z15" i="11" s="1"/>
  <c r="AA14" i="11"/>
  <c r="Z14" i="11" s="1"/>
  <c r="AA13" i="11"/>
  <c r="Z13" i="11" s="1"/>
  <c r="AA12" i="11"/>
  <c r="Z12" i="11" s="1"/>
  <c r="AA11" i="11"/>
  <c r="Z11" i="11" s="1"/>
  <c r="AA10" i="11"/>
  <c r="Z10" i="11" s="1"/>
  <c r="AA9" i="11"/>
  <c r="Z9" i="11" s="1"/>
  <c r="AA8" i="11"/>
  <c r="Z8" i="11" s="1"/>
  <c r="AA7" i="11"/>
  <c r="Z7" i="11" s="1"/>
  <c r="AA6" i="11"/>
  <c r="Z6" i="11" s="1"/>
  <c r="AA5" i="11"/>
  <c r="Z5" i="11" s="1"/>
  <c r="AA4" i="11"/>
  <c r="Z4" i="11" s="1"/>
  <c r="AA3" i="11"/>
  <c r="Z3" i="11" s="1"/>
  <c r="AA2" i="11"/>
  <c r="Z2" i="11" s="1"/>
  <c r="S27" i="4"/>
  <c r="S30" i="4"/>
  <c r="S26" i="4"/>
  <c r="S19" i="4"/>
  <c r="S11" i="4"/>
  <c r="S5" i="4"/>
  <c r="S15" i="4"/>
  <c r="S31" i="4"/>
  <c r="S9" i="4"/>
  <c r="S17" i="4"/>
  <c r="S6" i="4"/>
  <c r="S21" i="4"/>
  <c r="S14" i="4"/>
  <c r="S28" i="4"/>
  <c r="S8" i="4"/>
  <c r="S32" i="4"/>
  <c r="S35" i="4"/>
  <c r="K1" i="7"/>
  <c r="J1" i="7"/>
  <c r="S18" i="9"/>
  <c r="S25" i="9"/>
  <c r="S15" i="9"/>
  <c r="S5" i="9"/>
  <c r="S6" i="9"/>
  <c r="S23" i="9"/>
  <c r="S19" i="9"/>
  <c r="S8" i="9"/>
  <c r="S7" i="9"/>
  <c r="S11" i="9"/>
  <c r="S14" i="9"/>
  <c r="S9" i="9"/>
  <c r="S22" i="9"/>
  <c r="S16" i="9"/>
  <c r="S12" i="4"/>
  <c r="S16" i="4"/>
  <c r="S29" i="4"/>
  <c r="S33" i="4"/>
  <c r="S22" i="4"/>
  <c r="S7" i="4"/>
  <c r="S23" i="4"/>
  <c r="S13" i="4"/>
  <c r="S18" i="4"/>
  <c r="S20" i="4"/>
  <c r="S34" i="4"/>
  <c r="S25" i="4"/>
  <c r="S24" i="4"/>
  <c r="K1" i="6"/>
  <c r="J1" i="6"/>
  <c r="S10" i="4"/>
  <c r="A4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K15" i="29" l="1"/>
  <c r="L34" i="29"/>
  <c r="L19" i="29"/>
  <c r="L52" i="29"/>
  <c r="L4" i="29"/>
  <c r="L24" i="29"/>
  <c r="L42" i="29"/>
  <c r="L47" i="29"/>
  <c r="K14" i="29"/>
  <c r="K16" i="29"/>
  <c r="L29" i="29"/>
  <c r="L9" i="29"/>
  <c r="J8" i="9"/>
  <c r="F26" i="28" s="1"/>
  <c r="J26" i="28" s="1"/>
  <c r="J9" i="9"/>
  <c r="F11" i="28" s="1"/>
  <c r="J11" i="28" s="1"/>
  <c r="L14" i="27"/>
  <c r="K10" i="27"/>
  <c r="K12" i="27"/>
  <c r="K11" i="27"/>
  <c r="K9" i="27"/>
  <c r="K6" i="27"/>
  <c r="K25" i="26"/>
  <c r="K30" i="26"/>
  <c r="K35" i="26"/>
  <c r="K5" i="27"/>
  <c r="K25" i="27"/>
  <c r="K23" i="27"/>
  <c r="K20" i="26"/>
  <c r="K4" i="27"/>
  <c r="K29" i="26"/>
  <c r="K24" i="26"/>
  <c r="K32" i="26"/>
  <c r="K34" i="26"/>
  <c r="K22" i="26"/>
  <c r="K14" i="26"/>
  <c r="K27" i="26"/>
  <c r="K26" i="26"/>
  <c r="K17" i="26"/>
  <c r="K15" i="26"/>
  <c r="K21" i="26"/>
  <c r="K37" i="26"/>
  <c r="K36" i="26"/>
  <c r="K24" i="27"/>
  <c r="K31" i="26"/>
  <c r="K19" i="26"/>
  <c r="K7" i="27"/>
  <c r="F20" i="28"/>
  <c r="J20" i="28" s="1"/>
  <c r="A68" i="7"/>
  <c r="A67" i="7" s="1"/>
  <c r="A66" i="7" s="1"/>
  <c r="A65" i="7" s="1"/>
  <c r="A64" i="7" s="1"/>
  <c r="A63" i="7" s="1"/>
  <c r="A62" i="7" s="1"/>
  <c r="A61" i="7" s="1"/>
  <c r="A60" i="7" s="1"/>
  <c r="A59" i="7" s="1"/>
  <c r="A58" i="7" s="1"/>
  <c r="A57" i="7" s="1"/>
  <c r="A56" i="7" s="1"/>
  <c r="A55" i="7" s="1"/>
  <c r="A54" i="7" s="1"/>
  <c r="A53" i="7" s="1"/>
  <c r="A52" i="7" s="1"/>
  <c r="A51" i="7" s="1"/>
  <c r="A50" i="7" s="1"/>
  <c r="A49" i="7" s="1"/>
  <c r="A48" i="7" s="1"/>
  <c r="A47" i="7" s="1"/>
  <c r="A46" i="7" s="1"/>
  <c r="A45" i="7" s="1"/>
  <c r="A44" i="7" s="1"/>
  <c r="A43" i="7" s="1"/>
  <c r="A42" i="7" s="1"/>
  <c r="A41" i="7" s="1"/>
  <c r="A40" i="7" s="1"/>
  <c r="A39" i="7" s="1"/>
  <c r="A38" i="7" s="1"/>
  <c r="A37" i="7" s="1"/>
  <c r="A36" i="7" s="1"/>
  <c r="A35" i="7" s="1"/>
  <c r="A34" i="7" s="1"/>
  <c r="A33" i="7" s="1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7" i="7" s="1"/>
  <c r="A6" i="7" s="1"/>
  <c r="A5" i="7" s="1"/>
  <c r="A4" i="7" s="1"/>
  <c r="A3" i="7" s="1"/>
  <c r="K16" i="26"/>
  <c r="K32" i="15"/>
  <c r="K26" i="27"/>
  <c r="J33" i="9"/>
  <c r="K30" i="15"/>
  <c r="K33" i="15"/>
  <c r="K31" i="15"/>
  <c r="K34" i="15"/>
  <c r="J19" i="9"/>
  <c r="F27" i="28" s="1"/>
  <c r="J27" i="28" s="1"/>
  <c r="J14" i="9"/>
  <c r="F12" i="28" s="1"/>
  <c r="J12" i="28" s="1"/>
  <c r="J12" i="9"/>
  <c r="F6" i="28" s="1"/>
  <c r="J6" i="28" s="1"/>
  <c r="J11" i="9"/>
  <c r="F24" i="28" s="1"/>
  <c r="J24" i="28" s="1"/>
  <c r="J17" i="9"/>
  <c r="F7" i="28" s="1"/>
  <c r="J7" i="28" s="1"/>
  <c r="F21" i="28"/>
  <c r="J35" i="9"/>
  <c r="F10" i="28"/>
  <c r="J10" i="28" s="1"/>
  <c r="J7" i="9"/>
  <c r="F25" i="28" s="1"/>
  <c r="J25" i="28" s="1"/>
  <c r="J8" i="4"/>
  <c r="J15" i="4"/>
  <c r="J26" i="4"/>
  <c r="J25" i="4"/>
  <c r="J13" i="4"/>
  <c r="J6" i="4"/>
  <c r="J21" i="4"/>
  <c r="J19" i="4"/>
  <c r="J24" i="4"/>
  <c r="J18" i="4"/>
  <c r="J28" i="4"/>
  <c r="J17" i="4"/>
  <c r="J5" i="4"/>
  <c r="J14" i="4"/>
  <c r="J9" i="4"/>
  <c r="J11" i="4"/>
  <c r="J27" i="4"/>
  <c r="J20" i="4"/>
  <c r="J16" i="9"/>
  <c r="F9" i="28" s="1"/>
  <c r="J9" i="28" s="1"/>
  <c r="F14" i="28"/>
  <c r="J14" i="28" s="1"/>
  <c r="J6" i="9"/>
  <c r="F15" i="28" s="1"/>
  <c r="J15" i="28" s="1"/>
  <c r="J5" i="9"/>
  <c r="F16" i="28" s="1"/>
  <c r="J16" i="28" s="1"/>
  <c r="J15" i="9"/>
  <c r="F17" i="28" s="1"/>
  <c r="J17" i="28" s="1"/>
  <c r="J20" i="9"/>
  <c r="J21" i="9"/>
  <c r="F22" i="28" s="1"/>
  <c r="J22" i="28" s="1"/>
  <c r="J36" i="9"/>
  <c r="J18" i="9"/>
  <c r="F4" i="28" s="1"/>
  <c r="J4" i="28" s="1"/>
  <c r="J10" i="9"/>
  <c r="F5" i="28" s="1"/>
  <c r="J5" i="28" s="1"/>
  <c r="J13" i="9"/>
  <c r="J34" i="9"/>
  <c r="J7" i="4"/>
  <c r="J23" i="4"/>
  <c r="J22" i="4"/>
  <c r="F14" i="13"/>
  <c r="J14" i="13" s="1"/>
  <c r="A69" i="7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68" i="6"/>
  <c r="A67" i="6" s="1"/>
  <c r="A66" i="6" s="1"/>
  <c r="A65" i="6" s="1"/>
  <c r="A64" i="6" s="1"/>
  <c r="A63" i="6" s="1"/>
  <c r="A62" i="6" s="1"/>
  <c r="A61" i="6" s="1"/>
  <c r="A60" i="6" s="1"/>
  <c r="A59" i="6" s="1"/>
  <c r="A58" i="6" s="1"/>
  <c r="A57" i="6" s="1"/>
  <c r="A56" i="6" s="1"/>
  <c r="A55" i="6" s="1"/>
  <c r="A54" i="6" s="1"/>
  <c r="A53" i="6" s="1"/>
  <c r="A52" i="6" s="1"/>
  <c r="A51" i="6" s="1"/>
  <c r="A50" i="6" s="1"/>
  <c r="A49" i="6" s="1"/>
  <c r="A48" i="6" s="1"/>
  <c r="A47" i="6" s="1"/>
  <c r="A46" i="6" s="1"/>
  <c r="A45" i="6" s="1"/>
  <c r="A44" i="6" s="1"/>
  <c r="A43" i="6" s="1"/>
  <c r="A42" i="6" s="1"/>
  <c r="A41" i="6" s="1"/>
  <c r="A40" i="6" s="1"/>
  <c r="A39" i="6" s="1"/>
  <c r="A38" i="6" s="1"/>
  <c r="A37" i="6" s="1"/>
  <c r="A36" i="6" s="1"/>
  <c r="A35" i="6" s="1"/>
  <c r="A34" i="6" s="1"/>
  <c r="A33" i="6" s="1"/>
  <c r="A32" i="6" s="1"/>
  <c r="A31" i="6" s="1"/>
  <c r="A30" i="6" s="1"/>
  <c r="A29" i="6" s="1"/>
  <c r="A28" i="6" s="1"/>
  <c r="A27" i="6" s="1"/>
  <c r="A26" i="6" s="1"/>
  <c r="A25" i="6" s="1"/>
  <c r="A24" i="6" s="1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A13" i="6" s="1"/>
  <c r="A12" i="6" s="1"/>
  <c r="A11" i="6" s="1"/>
  <c r="A10" i="6" s="1"/>
  <c r="A9" i="6" s="1"/>
  <c r="A8" i="6" s="1"/>
  <c r="A7" i="6" s="1"/>
  <c r="A6" i="6" s="1"/>
  <c r="A5" i="6" s="1"/>
  <c r="A4" i="6" s="1"/>
  <c r="A3" i="6" s="1"/>
  <c r="A41" i="3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  <c r="A6" i="3" s="1"/>
  <c r="A5" i="3" s="1"/>
  <c r="A4" i="3" s="1"/>
  <c r="A3" i="3" s="1"/>
  <c r="L14" i="29" l="1"/>
  <c r="M42" i="29" s="1"/>
  <c r="L24" i="26"/>
  <c r="L14" i="26"/>
  <c r="K25" i="28"/>
  <c r="L34" i="26"/>
  <c r="L19" i="26"/>
  <c r="L9" i="27"/>
  <c r="K15" i="28"/>
  <c r="L29" i="26"/>
  <c r="L4" i="27"/>
  <c r="L23" i="27"/>
  <c r="M23" i="27" s="1"/>
  <c r="K14" i="28"/>
  <c r="F21" i="13"/>
  <c r="J21" i="13" s="1"/>
  <c r="F32" i="13"/>
  <c r="J32" i="13" s="1"/>
  <c r="F25" i="13"/>
  <c r="J25" i="13" s="1"/>
  <c r="F11" i="13"/>
  <c r="F34" i="13"/>
  <c r="J34" i="13" s="1"/>
  <c r="K12" i="28"/>
  <c r="F7" i="13"/>
  <c r="K4" i="28"/>
  <c r="F16" i="13"/>
  <c r="F36" i="13"/>
  <c r="F27" i="13"/>
  <c r="J27" i="13" s="1"/>
  <c r="F20" i="13"/>
  <c r="J20" i="13" s="1"/>
  <c r="F29" i="13"/>
  <c r="J29" i="13" s="1"/>
  <c r="F24" i="13"/>
  <c r="J24" i="13" s="1"/>
  <c r="K6" i="28"/>
  <c r="F10" i="13"/>
  <c r="K13" i="9"/>
  <c r="F19" i="28"/>
  <c r="J19" i="28" s="1"/>
  <c r="K20" i="28" s="1"/>
  <c r="K17" i="28"/>
  <c r="K9" i="28"/>
  <c r="F26" i="13"/>
  <c r="J26" i="13" s="1"/>
  <c r="F17" i="13"/>
  <c r="F12" i="13"/>
  <c r="F30" i="13"/>
  <c r="J30" i="13" s="1"/>
  <c r="K7" i="28"/>
  <c r="K27" i="28"/>
  <c r="K11" i="28"/>
  <c r="K5" i="28"/>
  <c r="K16" i="28"/>
  <c r="F31" i="13"/>
  <c r="J31" i="13" s="1"/>
  <c r="F22" i="13"/>
  <c r="J22" i="13" s="1"/>
  <c r="F15" i="13"/>
  <c r="F35" i="13"/>
  <c r="J35" i="13" s="1"/>
  <c r="F19" i="13"/>
  <c r="J19" i="13" s="1"/>
  <c r="K10" i="28"/>
  <c r="K24" i="28"/>
  <c r="K26" i="28"/>
  <c r="K15" i="9"/>
  <c r="K16" i="9"/>
  <c r="K7" i="9"/>
  <c r="K17" i="9"/>
  <c r="K19" i="9"/>
  <c r="K34" i="9"/>
  <c r="K20" i="9"/>
  <c r="K14" i="9"/>
  <c r="K8" i="9"/>
  <c r="K18" i="9"/>
  <c r="K21" i="9"/>
  <c r="K12" i="9"/>
  <c r="K33" i="9"/>
  <c r="K10" i="9"/>
  <c r="K36" i="9"/>
  <c r="K5" i="9"/>
  <c r="K11" i="9"/>
  <c r="K9" i="9"/>
  <c r="K35" i="9"/>
  <c r="A69" i="6"/>
  <c r="M34" i="29" l="1"/>
  <c r="M19" i="29"/>
  <c r="M52" i="29"/>
  <c r="M4" i="29"/>
  <c r="M24" i="29"/>
  <c r="L4" i="28"/>
  <c r="M29" i="29"/>
  <c r="M9" i="29"/>
  <c r="M47" i="29"/>
  <c r="M14" i="29"/>
  <c r="L14" i="28"/>
  <c r="L9" i="28"/>
  <c r="L24" i="28"/>
  <c r="M9" i="27"/>
  <c r="K22" i="28"/>
  <c r="K21" i="28"/>
  <c r="M4" i="27"/>
  <c r="M14" i="27"/>
  <c r="K20" i="13"/>
  <c r="K36" i="13"/>
  <c r="K31" i="13"/>
  <c r="K35" i="13"/>
  <c r="K22" i="13"/>
  <c r="K26" i="13"/>
  <c r="K29" i="13"/>
  <c r="K27" i="13"/>
  <c r="K25" i="13"/>
  <c r="K24" i="13"/>
  <c r="K19" i="28"/>
  <c r="L34" i="13"/>
  <c r="M34" i="13" s="1"/>
  <c r="K34" i="13"/>
  <c r="K37" i="13"/>
  <c r="K19" i="13"/>
  <c r="K30" i="13"/>
  <c r="K32" i="13"/>
  <c r="K21" i="13"/>
  <c r="A70" i="6"/>
  <c r="L19" i="28" l="1"/>
  <c r="M19" i="28" s="1"/>
  <c r="L29" i="13"/>
  <c r="L19" i="13"/>
  <c r="L24" i="13"/>
  <c r="A71" i="6"/>
  <c r="M4" i="28" l="1"/>
  <c r="M24" i="28"/>
  <c r="M14" i="28"/>
  <c r="M9" i="28"/>
  <c r="A72" i="6"/>
  <c r="A73" i="6" l="1"/>
  <c r="A74" i="6" l="1"/>
  <c r="A75" i="6" l="1"/>
  <c r="A76" i="6" l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J10" i="4" l="1"/>
  <c r="F4" i="13" l="1"/>
  <c r="J4" i="13" s="1"/>
  <c r="J16" i="4"/>
  <c r="J12" i="4"/>
  <c r="J12" i="13"/>
  <c r="J7" i="13"/>
  <c r="G9" i="26"/>
  <c r="J17" i="13"/>
  <c r="J11" i="13"/>
  <c r="J9" i="15"/>
  <c r="G4" i="26" s="1"/>
  <c r="J4" i="26" s="1"/>
  <c r="J13" i="15"/>
  <c r="G39" i="26" s="1"/>
  <c r="J39" i="26" s="1"/>
  <c r="J16" i="13"/>
  <c r="K7" i="4" l="1"/>
  <c r="K16" i="4"/>
  <c r="F6" i="13"/>
  <c r="J6" i="13" s="1"/>
  <c r="K9" i="4"/>
  <c r="K23" i="4"/>
  <c r="K5" i="4"/>
  <c r="K27" i="4"/>
  <c r="K22" i="4"/>
  <c r="K4" i="26"/>
  <c r="K6" i="26"/>
  <c r="K7" i="26"/>
  <c r="K5" i="26"/>
  <c r="K9" i="26"/>
  <c r="K11" i="26"/>
  <c r="K12" i="26"/>
  <c r="K10" i="26"/>
  <c r="K20" i="4"/>
  <c r="K8" i="4"/>
  <c r="K13" i="4"/>
  <c r="K21" i="4"/>
  <c r="F9" i="13"/>
  <c r="J9" i="13" s="1"/>
  <c r="K12" i="4"/>
  <c r="F5" i="13"/>
  <c r="K25" i="4"/>
  <c r="K6" i="4"/>
  <c r="K10" i="4"/>
  <c r="K24" i="4"/>
  <c r="K28" i="4"/>
  <c r="K15" i="4"/>
  <c r="K39" i="26"/>
  <c r="K42" i="26"/>
  <c r="K40" i="26"/>
  <c r="K41" i="26"/>
  <c r="K14" i="4"/>
  <c r="K18" i="4"/>
  <c r="K26" i="4"/>
  <c r="K17" i="4"/>
  <c r="K11" i="4"/>
  <c r="K19" i="4"/>
  <c r="G15" i="13"/>
  <c r="J15" i="13" s="1"/>
  <c r="K14" i="13" s="1"/>
  <c r="K9" i="15"/>
  <c r="G10" i="13"/>
  <c r="J10" i="13" s="1"/>
  <c r="G5" i="13"/>
  <c r="K13" i="15"/>
  <c r="K15" i="15"/>
  <c r="K17" i="15"/>
  <c r="K19" i="15"/>
  <c r="K14" i="15"/>
  <c r="K18" i="15"/>
  <c r="K7" i="15"/>
  <c r="K8" i="15"/>
  <c r="K20" i="15"/>
  <c r="K11" i="15"/>
  <c r="K12" i="15"/>
  <c r="K16" i="15"/>
  <c r="K5" i="15"/>
  <c r="K10" i="15"/>
  <c r="K6" i="15"/>
  <c r="L9" i="26" l="1"/>
  <c r="L39" i="26"/>
  <c r="L4" i="26"/>
  <c r="J5" i="13"/>
  <c r="K9" i="13"/>
  <c r="K12" i="13"/>
  <c r="K11" i="13"/>
  <c r="K10" i="13"/>
  <c r="K15" i="13"/>
  <c r="K17" i="13"/>
  <c r="K16" i="13"/>
  <c r="M24" i="26" l="1"/>
  <c r="M9" i="26"/>
  <c r="M14" i="26"/>
  <c r="M34" i="26"/>
  <c r="M39" i="26"/>
  <c r="M4" i="26"/>
  <c r="M19" i="26"/>
  <c r="L14" i="13"/>
  <c r="M29" i="26"/>
  <c r="L9" i="13"/>
  <c r="K4" i="13"/>
  <c r="K5" i="13"/>
  <c r="K7" i="13"/>
  <c r="K6" i="13"/>
  <c r="L4" i="13" l="1"/>
  <c r="M24" i="13" l="1"/>
  <c r="M29" i="13"/>
  <c r="M14" i="13"/>
  <c r="M19" i="13"/>
  <c r="M4" i="13"/>
  <c r="M9" i="13"/>
</calcChain>
</file>

<file path=xl/comments1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2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  <comment ref="G29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3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4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5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6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  <comment ref="G31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comments7.xml><?xml version="1.0" encoding="utf-8"?>
<comments xmlns="http://schemas.openxmlformats.org/spreadsheetml/2006/main">
  <authors>
    <author>ptl91064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ptl91064:</t>
        </r>
        <r>
          <rPr>
            <sz val="9"/>
            <color indexed="81"/>
            <rFont val="Tahoma"/>
            <charset val="1"/>
          </rPr>
          <t xml:space="preserve">
If time in brackets means too fast - circle on board</t>
        </r>
      </text>
    </comment>
  </commentList>
</comments>
</file>

<file path=xl/sharedStrings.xml><?xml version="1.0" encoding="utf-8"?>
<sst xmlns="http://schemas.openxmlformats.org/spreadsheetml/2006/main" count="1278" uniqueCount="462">
  <si>
    <t>Class</t>
  </si>
  <si>
    <t>Rider</t>
  </si>
  <si>
    <t>Horse</t>
  </si>
  <si>
    <t>XC Time Penalties Master</t>
  </si>
  <si>
    <t>Time (mins / secs) &gt;&gt;</t>
  </si>
  <si>
    <t>Number</t>
  </si>
  <si>
    <t>DR Mark</t>
  </si>
  <si>
    <t>SJ</t>
  </si>
  <si>
    <t>SJ Jump</t>
  </si>
  <si>
    <t>SJ Time</t>
  </si>
  <si>
    <t>Max Mark</t>
  </si>
  <si>
    <t>Time Allowed</t>
  </si>
  <si>
    <t>XC Time</t>
  </si>
  <si>
    <t>Total</t>
  </si>
  <si>
    <t>DR</t>
  </si>
  <si>
    <t>XCT</t>
  </si>
  <si>
    <t>XCJ</t>
  </si>
  <si>
    <t>Place</t>
  </si>
  <si>
    <t>Optimum Time</t>
  </si>
  <si>
    <t>Time</t>
  </si>
  <si>
    <t>Check</t>
  </si>
  <si>
    <t>Section</t>
  </si>
  <si>
    <t>Score</t>
  </si>
  <si>
    <t>A</t>
  </si>
  <si>
    <t>B</t>
  </si>
  <si>
    <t>C</t>
  </si>
  <si>
    <t>D</t>
  </si>
  <si>
    <t>Team Score</t>
  </si>
  <si>
    <t>No</t>
  </si>
  <si>
    <t>Sec</t>
  </si>
  <si>
    <t>Riding Club</t>
  </si>
  <si>
    <t>B1</t>
  </si>
  <si>
    <t>D1</t>
  </si>
  <si>
    <t>E</t>
  </si>
  <si>
    <t>E1</t>
  </si>
  <si>
    <t>F</t>
  </si>
  <si>
    <t>G1</t>
  </si>
  <si>
    <t>F1</t>
  </si>
  <si>
    <t>G</t>
  </si>
  <si>
    <t>Kayleigh Jones</t>
  </si>
  <si>
    <t>T J's Gemstone</t>
  </si>
  <si>
    <t>Chloe Joslin</t>
  </si>
  <si>
    <t>Blazing Sun</t>
  </si>
  <si>
    <t>Sarah Lawrence</t>
  </si>
  <si>
    <t>Brynteg Llywnau Indiana</t>
  </si>
  <si>
    <t>Sarah Jane Ingrey</t>
  </si>
  <si>
    <t>Drakko</t>
  </si>
  <si>
    <t>Josephine Shipman-Toon</t>
  </si>
  <si>
    <t>Pembridge Veilie</t>
  </si>
  <si>
    <t>Philippa Jones</t>
  </si>
  <si>
    <t>Seedsman</t>
  </si>
  <si>
    <t>Fi Moore</t>
  </si>
  <si>
    <t>PSF Underdun</t>
  </si>
  <si>
    <t>Beccy McKellar</t>
  </si>
  <si>
    <t>Ultra</t>
  </si>
  <si>
    <t>Hayley Care</t>
  </si>
  <si>
    <t>Miranda Heynes</t>
  </si>
  <si>
    <t>Copper and Chrome</t>
  </si>
  <si>
    <t>Caitlin Ogle</t>
  </si>
  <si>
    <t>Reigning Monarch</t>
  </si>
  <si>
    <t>W/D</t>
  </si>
  <si>
    <t>Verity Roberts</t>
  </si>
  <si>
    <t>Diamond Count</t>
  </si>
  <si>
    <t>Hannah Milsom</t>
  </si>
  <si>
    <t>Griff</t>
  </si>
  <si>
    <t>Milly Ingles</t>
  </si>
  <si>
    <t>Kaizer</t>
  </si>
  <si>
    <t>Margaret Boyd</t>
  </si>
  <si>
    <t>Geminee</t>
  </si>
  <si>
    <t>Leanne Bennett</t>
  </si>
  <si>
    <t>Curra Pokey Joe</t>
  </si>
  <si>
    <t>Jodie Powell</t>
  </si>
  <si>
    <t>Bleanagloos Black Diamond</t>
  </si>
  <si>
    <t>Sue Peckham</t>
  </si>
  <si>
    <t>Mr Gangster</t>
  </si>
  <si>
    <t>Camilla Esling</t>
  </si>
  <si>
    <t>Just Jake VII</t>
  </si>
  <si>
    <t>Megan Hay</t>
  </si>
  <si>
    <t>Watermill</t>
  </si>
  <si>
    <t>Fae Armstrong</t>
  </si>
  <si>
    <t>Fairlea Bob</t>
  </si>
  <si>
    <t>Nicky Hoskins</t>
  </si>
  <si>
    <t>Etch a Sketch II</t>
  </si>
  <si>
    <t>Chloe Hayward</t>
  </si>
  <si>
    <t>Vegas 2WZ</t>
  </si>
  <si>
    <t>Louise Burns</t>
  </si>
  <si>
    <t>Gambi</t>
  </si>
  <si>
    <t>Rebecca Hall</t>
  </si>
  <si>
    <t>Trethela</t>
  </si>
  <si>
    <t>Heather Blythe</t>
  </si>
  <si>
    <t>Waluna</t>
  </si>
  <si>
    <t>Natalie Canning</t>
  </si>
  <si>
    <t>Archfield Romeo</t>
  </si>
  <si>
    <t>Tammy Jo Bethall</t>
  </si>
  <si>
    <t>Reckless</t>
  </si>
  <si>
    <t>Laura Bourne</t>
  </si>
  <si>
    <t>Alente</t>
  </si>
  <si>
    <t>Diane Cornock</t>
  </si>
  <si>
    <t>Quakeur</t>
  </si>
  <si>
    <t>Hannah Merrett</t>
  </si>
  <si>
    <t>Trevor</t>
  </si>
  <si>
    <t>Pippa Taylor</t>
  </si>
  <si>
    <t>Cookworthy Heston</t>
  </si>
  <si>
    <t>Andrew Winterton</t>
  </si>
  <si>
    <t>The Old Duke</t>
  </si>
  <si>
    <t>Allisia Robins</t>
  </si>
  <si>
    <t>Chesney</t>
  </si>
  <si>
    <t>Georgina Bryce</t>
  </si>
  <si>
    <t>Trefaldwyn Dylan</t>
  </si>
  <si>
    <t>Fiona Gray</t>
  </si>
  <si>
    <t>Freddie</t>
  </si>
  <si>
    <t>Lisa North</t>
  </si>
  <si>
    <t>Amanda Fitzgerald</t>
  </si>
  <si>
    <t>Maximus Meridius</t>
  </si>
  <si>
    <t>Sue Portch</t>
  </si>
  <si>
    <t>Newz Flash</t>
  </si>
  <si>
    <t>Sian Coles</t>
  </si>
  <si>
    <t>Temple Miss</t>
  </si>
  <si>
    <t>Sheenagh Bragg</t>
  </si>
  <si>
    <t>Autumn Mist</t>
  </si>
  <si>
    <t>Sarah Massey</t>
  </si>
  <si>
    <t>Arcachon van Hove</t>
  </si>
  <si>
    <t>Melanie Sheppard</t>
  </si>
  <si>
    <t>Colin's Diamond</t>
  </si>
  <si>
    <t>Demi Davis</t>
  </si>
  <si>
    <t>Stella Luminosa</t>
  </si>
  <si>
    <t>Abby Read</t>
  </si>
  <si>
    <t>Blackmoor Clover</t>
  </si>
  <si>
    <t>Fiona Symes</t>
  </si>
  <si>
    <t>Hackpen Heights</t>
  </si>
  <si>
    <t>Bea Hyde</t>
  </si>
  <si>
    <t>Taur Beauty</t>
  </si>
  <si>
    <t>Julian Minchin</t>
  </si>
  <si>
    <t>Wadswick Ben</t>
  </si>
  <si>
    <t>Julie Bush</t>
  </si>
  <si>
    <t>Attychree Prince</t>
  </si>
  <si>
    <t>Sandy Chase</t>
  </si>
  <si>
    <t>Danny IX</t>
  </si>
  <si>
    <t>Lynda King</t>
  </si>
  <si>
    <t>Splash</t>
  </si>
  <si>
    <t>Victoria Kemmis-Betty</t>
  </si>
  <si>
    <t>Leo</t>
  </si>
  <si>
    <t>Marina Jolliffe</t>
  </si>
  <si>
    <t>Blaencanaid Highwayman</t>
  </si>
  <si>
    <t>Sara Beamson</t>
  </si>
  <si>
    <t>Too Cute</t>
  </si>
  <si>
    <t>Miley</t>
  </si>
  <si>
    <t>Ballyduff Daithi</t>
  </si>
  <si>
    <t>Elodie Jolliffe</t>
  </si>
  <si>
    <t>Winnie</t>
  </si>
  <si>
    <t>Rafael</t>
  </si>
  <si>
    <t>Harrison Chiba</t>
  </si>
  <si>
    <t>Gwarcoeds Rocky</t>
  </si>
  <si>
    <t>Karen Gobey</t>
  </si>
  <si>
    <t>Innocent Violet</t>
  </si>
  <si>
    <t>Jude Matthews</t>
  </si>
  <si>
    <t>Dare to Dream</t>
  </si>
  <si>
    <t>Rebecca Neale</t>
  </si>
  <si>
    <t>Quansboro Billy</t>
  </si>
  <si>
    <t>Kate Raynor</t>
  </si>
  <si>
    <t>Paxford Whitney</t>
  </si>
  <si>
    <t>Eleanor Newman</t>
  </si>
  <si>
    <t>Dolly Dimple</t>
  </si>
  <si>
    <t>Jo Vincent</t>
  </si>
  <si>
    <t>Cundle Green Alexander</t>
  </si>
  <si>
    <t>Wendy Barke</t>
  </si>
  <si>
    <t>Waylands Morning Sunshine</t>
  </si>
  <si>
    <t>Kayleigh Poole</t>
  </si>
  <si>
    <t>Remi</t>
  </si>
  <si>
    <t>Carol Wright</t>
  </si>
  <si>
    <t>Pauldary's Rebel X</t>
  </si>
  <si>
    <t>Nicola Massey</t>
  </si>
  <si>
    <t>Tiramisu</t>
  </si>
  <si>
    <t>Steph Carter</t>
  </si>
  <si>
    <t>Manray</t>
  </si>
  <si>
    <t>Georgina Hambly</t>
  </si>
  <si>
    <t>Little Suzzie</t>
  </si>
  <si>
    <t>Kerry Alexander</t>
  </si>
  <si>
    <t>Brainstorm</t>
  </si>
  <si>
    <t>Shanice Walton</t>
  </si>
  <si>
    <t>Masque</t>
  </si>
  <si>
    <t>Laura Nelmes</t>
  </si>
  <si>
    <t>Home Farm Lily</t>
  </si>
  <si>
    <t>Fran Dark</t>
  </si>
  <si>
    <t>Rebels Irish Pride</t>
  </si>
  <si>
    <t>Amy Clapham</t>
  </si>
  <si>
    <t>Trozulon</t>
  </si>
  <si>
    <t>Becky Ormond</t>
  </si>
  <si>
    <t>Sieady Command</t>
  </si>
  <si>
    <t>Ellie Clarke</t>
  </si>
  <si>
    <t>Arctic Hero</t>
  </si>
  <si>
    <t>Gemma Holdway</t>
  </si>
  <si>
    <t>Peek a Boo</t>
  </si>
  <si>
    <t>Chloe Derrick</t>
  </si>
  <si>
    <t>Ann Currach Mor Pieobar</t>
  </si>
  <si>
    <t>Christie Antoniou</t>
  </si>
  <si>
    <t>Cookie</t>
  </si>
  <si>
    <t>Chloe Chamulewicz</t>
  </si>
  <si>
    <t>Filo Tulabeg</t>
  </si>
  <si>
    <t>Megan Allen</t>
  </si>
  <si>
    <t>Jumpstart</t>
  </si>
  <si>
    <t>Phoebe Hudd</t>
  </si>
  <si>
    <t>Blazing Glory</t>
  </si>
  <si>
    <t>Ellie Turl</t>
  </si>
  <si>
    <t>Belle</t>
  </si>
  <si>
    <t>Georgina Bird</t>
  </si>
  <si>
    <t>Misty June</t>
  </si>
  <si>
    <t>Martha Haring</t>
  </si>
  <si>
    <t>Cons Girl</t>
  </si>
  <si>
    <t>Abbie Robins</t>
  </si>
  <si>
    <t>Adrian the 2nd</t>
  </si>
  <si>
    <t>Chessie Bentley</t>
  </si>
  <si>
    <t>Dewberry</t>
  </si>
  <si>
    <t>Minty Mayhew</t>
  </si>
  <si>
    <t>Scarthy Robin</t>
  </si>
  <si>
    <t>Kayleigh Isaacs</t>
  </si>
  <si>
    <t>Mille Sheppard</t>
  </si>
  <si>
    <t>Mr Alfie</t>
  </si>
  <si>
    <t>Jess Bates</t>
  </si>
  <si>
    <t>Reminiscent</t>
  </si>
  <si>
    <t>Georgia Amer</t>
  </si>
  <si>
    <t>Mosaic V</t>
  </si>
  <si>
    <t>Spencer Roberts</t>
  </si>
  <si>
    <t>Alfie's Puzzle</t>
  </si>
  <si>
    <t>Holly Osbourne</t>
  </si>
  <si>
    <t>Zhamira</t>
  </si>
  <si>
    <t>Tammy Bennett</t>
  </si>
  <si>
    <t>Kildarra Thriller</t>
  </si>
  <si>
    <t>Izzy Lovat</t>
  </si>
  <si>
    <t>There's Something About Bob</t>
  </si>
  <si>
    <t>Paula Jane Wooster</t>
  </si>
  <si>
    <t>Beano</t>
  </si>
  <si>
    <t>Emily Bevan</t>
  </si>
  <si>
    <t>Centyfield Ophelia</t>
  </si>
  <si>
    <t>Jo Weeks</t>
  </si>
  <si>
    <t>Orions Royale</t>
  </si>
  <si>
    <t>Sophie Ball</t>
  </si>
  <si>
    <t>My Boy Bud</t>
  </si>
  <si>
    <t>Sarah Bowness</t>
  </si>
  <si>
    <t>Our Bawn Lodger</t>
  </si>
  <si>
    <t>Julie Jeffes</t>
  </si>
  <si>
    <t>Hederfeld Ash</t>
  </si>
  <si>
    <t>Tina Price</t>
  </si>
  <si>
    <t>Buzz-B</t>
  </si>
  <si>
    <t>Anna Robson</t>
  </si>
  <si>
    <t>Santa Fe</t>
  </si>
  <si>
    <t>Julia Whittle</t>
  </si>
  <si>
    <t>Kobito</t>
  </si>
  <si>
    <t>Lynette Taylor</t>
  </si>
  <si>
    <t>Libris Fand</t>
  </si>
  <si>
    <t>Claire Ford</t>
  </si>
  <si>
    <t>Apple Charlotte</t>
  </si>
  <si>
    <t>Jordan Riley</t>
  </si>
  <si>
    <t>Wolken Prince</t>
  </si>
  <si>
    <t>Mia Bannister</t>
  </si>
  <si>
    <t>Alfie Red</t>
  </si>
  <si>
    <t>Rhiannon Foreman</t>
  </si>
  <si>
    <t>Petra</t>
  </si>
  <si>
    <t>Sacha Willis</t>
  </si>
  <si>
    <t>Narrow Blaze</t>
  </si>
  <si>
    <t>Bethany Howard</t>
  </si>
  <si>
    <t>Meenalit Karl</t>
  </si>
  <si>
    <t>Lizzie Rutherford</t>
  </si>
  <si>
    <t>George</t>
  </si>
  <si>
    <t>Richard Morse</t>
  </si>
  <si>
    <t>Gala Casino King</t>
  </si>
  <si>
    <t>Jill Cartlidge</t>
  </si>
  <si>
    <t>Manuka Bay</t>
  </si>
  <si>
    <t>Alli Haynes</t>
  </si>
  <si>
    <t>Jack</t>
  </si>
  <si>
    <t>Madam Grace</t>
  </si>
  <si>
    <t>Harriet Turner</t>
  </si>
  <si>
    <t>Byefields Little Dorrit</t>
  </si>
  <si>
    <t>Pip Wilson</t>
  </si>
  <si>
    <t>Texas Ranger</t>
  </si>
  <si>
    <t>Arlene Mansell</t>
  </si>
  <si>
    <t>Made in China II</t>
  </si>
  <si>
    <t>Kate Vickery</t>
  </si>
  <si>
    <t>Maichin Funambule II</t>
  </si>
  <si>
    <t>Sian Evans</t>
  </si>
  <si>
    <t>Richmonlea Dawn</t>
  </si>
  <si>
    <t>Louise Dines</t>
  </si>
  <si>
    <t>Kathleen Griffiths</t>
  </si>
  <si>
    <t>Kiara</t>
  </si>
  <si>
    <t>Rachel Hawkins</t>
  </si>
  <si>
    <t>Royce</t>
  </si>
  <si>
    <t>Lauren Blake</t>
  </si>
  <si>
    <t>Tiptoe Firefox</t>
  </si>
  <si>
    <t>Sally Savage</t>
  </si>
  <si>
    <t>Cleodore</t>
  </si>
  <si>
    <t>Lauren Taylor</t>
  </si>
  <si>
    <t>Fundador</t>
  </si>
  <si>
    <t>Luke Bull</t>
  </si>
  <si>
    <t>Jerry</t>
  </si>
  <si>
    <t>Amanda Blewett</t>
  </si>
  <si>
    <t>Flamenco Dancer</t>
  </si>
  <si>
    <t>Vicki Ashmead</t>
  </si>
  <si>
    <t>Orlando Bloom</t>
  </si>
  <si>
    <t>Naomi Watkins</t>
  </si>
  <si>
    <t>Hazevern Domino</t>
  </si>
  <si>
    <t>Jill McFarland</t>
  </si>
  <si>
    <t>Knockanna</t>
  </si>
  <si>
    <t>Maddie Lacey-Duke</t>
  </si>
  <si>
    <t>Joszka</t>
  </si>
  <si>
    <t>Kelly Yeoman</t>
  </si>
  <si>
    <t>Huckleberry Finn</t>
  </si>
  <si>
    <t>Jo Manning</t>
  </si>
  <si>
    <t>Llanbabo Liberty</t>
  </si>
  <si>
    <t>Lucy Rixon</t>
  </si>
  <si>
    <t>Diamond Queen</t>
  </si>
  <si>
    <t>Judith Wilson</t>
  </si>
  <si>
    <t>Rio Sandchez</t>
  </si>
  <si>
    <t>Penny Hall</t>
  </si>
  <si>
    <t>The Marshmallow</t>
  </si>
  <si>
    <t>Tamsyn Lay</t>
  </si>
  <si>
    <t>Indian Summer</t>
  </si>
  <si>
    <t>Sarah Palmer</t>
  </si>
  <si>
    <t>Whitehawk Drifter</t>
  </si>
  <si>
    <t>Adrian Palmer</t>
  </si>
  <si>
    <t>Chilli Pepper II</t>
  </si>
  <si>
    <t>Stacey Martin</t>
  </si>
  <si>
    <t>Lady Killers Little John</t>
  </si>
  <si>
    <t>Janet Border</t>
  </si>
  <si>
    <t>Cracker</t>
  </si>
  <si>
    <t>Hannah Vaughn</t>
  </si>
  <si>
    <t>Lilac Time</t>
  </si>
  <si>
    <t>Emir Bagatelle</t>
  </si>
  <si>
    <t>Merlin</t>
  </si>
  <si>
    <t>Teresa Carty</t>
  </si>
  <si>
    <t>Harley Kinsky</t>
  </si>
  <si>
    <t>Wendy Lappington</t>
  </si>
  <si>
    <t>Loxley Monkey</t>
  </si>
  <si>
    <t>Hilary Lavender</t>
  </si>
  <si>
    <t>Padasion</t>
  </si>
  <si>
    <t>Jan Reeves</t>
  </si>
  <si>
    <t>Golden Clover North</t>
  </si>
  <si>
    <t>Stewart Bowler</t>
  </si>
  <si>
    <t>Chris Clark</t>
  </si>
  <si>
    <t>Croesnant Caradog</t>
  </si>
  <si>
    <t>Stephanie Swadden</t>
  </si>
  <si>
    <t>Pink House Lady</t>
  </si>
  <si>
    <t>Lady Tash</t>
  </si>
  <si>
    <t>Amy Yapp</t>
  </si>
  <si>
    <t>Stevies Royal Pride</t>
  </si>
  <si>
    <t>Polly Webb</t>
  </si>
  <si>
    <t>Vidocq</t>
  </si>
  <si>
    <t>Matilde Spyvee</t>
  </si>
  <si>
    <t>Sannan Valley Orchid</t>
  </si>
  <si>
    <t>Lowenna Davis</t>
  </si>
  <si>
    <t>Redhill Frisk Me</t>
  </si>
  <si>
    <t>Holly Bamber</t>
  </si>
  <si>
    <t>Springtime Boy</t>
  </si>
  <si>
    <t>Lucy Lazaro-Keen</t>
  </si>
  <si>
    <t>Pandora's Elpis</t>
  </si>
  <si>
    <t>Sarah Meredith</t>
  </si>
  <si>
    <t>Teo</t>
  </si>
  <si>
    <t>Linda Eadie</t>
  </si>
  <si>
    <t>Horseabout Fox</t>
  </si>
  <si>
    <t>Emma Flood</t>
  </si>
  <si>
    <t>Snow Joke</t>
  </si>
  <si>
    <t>Femmie</t>
  </si>
  <si>
    <t>Jenny Hughes</t>
  </si>
  <si>
    <t>Larch Hill Diamond Lass</t>
  </si>
  <si>
    <t>Tara Plaister</t>
  </si>
  <si>
    <t>Allsorts</t>
  </si>
  <si>
    <t>Kathy Froom</t>
  </si>
  <si>
    <t>Hamberling Indigo</t>
  </si>
  <si>
    <t>Becky Scammell</t>
  </si>
  <si>
    <t>Milor de la Bori</t>
  </si>
  <si>
    <t>Sharon Robbins</t>
  </si>
  <si>
    <t>Western Loder</t>
  </si>
  <si>
    <t>Lottie Miller</t>
  </si>
  <si>
    <t>Big Hands Lynch</t>
  </si>
  <si>
    <t>Billy McIlroy</t>
  </si>
  <si>
    <t>Rachel Yeomans</t>
  </si>
  <si>
    <t>Dylan</t>
  </si>
  <si>
    <t>Lorraine Antoniou</t>
  </si>
  <si>
    <t>Spot</t>
  </si>
  <si>
    <t>Gemma Allan</t>
  </si>
  <si>
    <t>Laurens Pride</t>
  </si>
  <si>
    <t>Charlotte Brain</t>
  </si>
  <si>
    <t>Newhunts Tia Surprise</t>
  </si>
  <si>
    <t>Rebecca White</t>
  </si>
  <si>
    <t>An Irish Knight</t>
  </si>
  <si>
    <t>Lottie Parkin</t>
  </si>
  <si>
    <t>Smartie Party</t>
  </si>
  <si>
    <t>Jo Calder</t>
  </si>
  <si>
    <t>Ridgeway Lady</t>
  </si>
  <si>
    <t>Gaelle Dierick</t>
  </si>
  <si>
    <t>Bella Ferraro</t>
  </si>
  <si>
    <t>Charlotte Alford</t>
  </si>
  <si>
    <t>Silhouet</t>
  </si>
  <si>
    <t>Cheltenham Supreme Novice Hurdlers</t>
  </si>
  <si>
    <t>West Oxfordshire</t>
  </si>
  <si>
    <t>Evenlode</t>
  </si>
  <si>
    <t>Worcester &amp; District</t>
  </si>
  <si>
    <t>Cropthorne &amp; Evesham Vale</t>
  </si>
  <si>
    <t>Malvern Hills</t>
  </si>
  <si>
    <t>Bromyard</t>
  </si>
  <si>
    <t>Shropshire South Stars</t>
  </si>
  <si>
    <t>Wyvern</t>
  </si>
  <si>
    <t xml:space="preserve"> </t>
  </si>
  <si>
    <t>VWH</t>
  </si>
  <si>
    <t>Berkeley Bandits</t>
  </si>
  <si>
    <t>Bath</t>
  </si>
  <si>
    <t>Severn Vale</t>
  </si>
  <si>
    <t>Swindon</t>
  </si>
  <si>
    <t>Frampton Family</t>
  </si>
  <si>
    <t>Kings Leaze</t>
  </si>
  <si>
    <t>Berkeley Birds &amp; The Bees</t>
  </si>
  <si>
    <t>Veteran Horse</t>
  </si>
  <si>
    <t>Kennet Vale</t>
  </si>
  <si>
    <t>Cotswold Edge</t>
  </si>
  <si>
    <t>Wessex Gold</t>
  </si>
  <si>
    <t>Saxon Dressage Group</t>
  </si>
  <si>
    <t>Bath Blue</t>
  </si>
  <si>
    <t>Bath Red</t>
  </si>
  <si>
    <t>Cheltenham Champion Hurdlers</t>
  </si>
  <si>
    <t>Cheltenham Triumph Hurdlers</t>
  </si>
  <si>
    <t>Cheltenham World Hurdlers</t>
  </si>
  <si>
    <t>Berkeley Birds</t>
  </si>
  <si>
    <t>Wessex Gold Claret</t>
  </si>
  <si>
    <t>Wessex Gold Shiraz</t>
  </si>
  <si>
    <t>Section A - Area 18 Senior 90cm</t>
  </si>
  <si>
    <t>Section B - Area 9 Senior 90cm</t>
  </si>
  <si>
    <t>Section B1 - 90cm Unaffiliated</t>
  </si>
  <si>
    <t>Section C - Area 9 Senior 90cm</t>
  </si>
  <si>
    <t>Section D - Area 9 Junior 90cm</t>
  </si>
  <si>
    <t>Section D1 - Area 18 Junior 90cm</t>
  </si>
  <si>
    <t>Section F - Area 9 Senior 80cm</t>
  </si>
  <si>
    <t>Section E - Area 18 Senior 80cm</t>
  </si>
  <si>
    <t>Section E1 - Area 18 Junior 80cm</t>
  </si>
  <si>
    <t>Section F1 - 80cm Unaffiliated</t>
  </si>
  <si>
    <t>Section G - Area 9 Junior 80cm</t>
  </si>
  <si>
    <t>Section G1 - Area 9 Senior 80cm</t>
  </si>
  <si>
    <t>Area 18 Senior 90cm</t>
  </si>
  <si>
    <t>Area 9 Senior 90cm</t>
  </si>
  <si>
    <t>Area 9 Junior 90cm</t>
  </si>
  <si>
    <t>Area 18 Junior 90cm</t>
  </si>
  <si>
    <t>Area 18 Senior 80cm</t>
  </si>
  <si>
    <t>Area 9 Senior 80cm</t>
  </si>
  <si>
    <t>EHF</t>
  </si>
  <si>
    <t>ELIM</t>
  </si>
  <si>
    <t>.</t>
  </si>
  <si>
    <t>..</t>
  </si>
  <si>
    <t>Abstract Art</t>
  </si>
  <si>
    <t>Josie</t>
  </si>
  <si>
    <t>Roger Pratt</t>
  </si>
  <si>
    <t>Molly Malloy</t>
  </si>
  <si>
    <t>Tamysyn Lay</t>
  </si>
  <si>
    <t>Leadon Vale</t>
  </si>
  <si>
    <t>DNF</t>
  </si>
  <si>
    <t>RET</t>
  </si>
  <si>
    <t>Brin</t>
  </si>
  <si>
    <t>Eamon Pride</t>
  </si>
  <si>
    <t>Paula Jane Bashir</t>
  </si>
  <si>
    <t>Never Say Never</t>
  </si>
  <si>
    <t>Barts Pride</t>
  </si>
  <si>
    <t>R</t>
  </si>
  <si>
    <t xml:space="preserve">B Montgomerie </t>
  </si>
  <si>
    <t>Frosthill Jackaroo</t>
  </si>
  <si>
    <t>Ww/d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</si>
</sst>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[$-F400]h:mm:ss\ AM/PM"/>
    <numFmt numFmtId="166" formatCode="_-* #,##0_-;\-* #,##0_-;_-* &quot;-&quot;??_-;_-@_-"/>
    <numFmt numFmtId="167" formatCode="#,##0;\(#,##0\)"/>
    <numFmt numFmtId="168" formatCode="#,##0.0;\(#,##0.0\)"/>
    <numFmt numFmtId="169" formatCode="#,##0.00;\(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3" fontId="2" fillId="0" borderId="2" xfId="1" applyNumberFormat="1" applyFont="1" applyBorder="1" applyAlignment="1">
      <alignment horizontal="center"/>
    </xf>
    <xf numFmtId="43" fontId="2" fillId="2" borderId="2" xfId="1" applyNumberFormat="1" applyFont="1" applyFill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0" xfId="0" applyNumberFormat="1" applyFont="1"/>
    <xf numFmtId="164" fontId="2" fillId="2" borderId="2" xfId="1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43" fontId="2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43" fontId="2" fillId="2" borderId="0" xfId="1" applyNumberFormat="1" applyFont="1" applyFill="1" applyBorder="1" applyAlignment="1">
      <alignment horizontal="center"/>
    </xf>
    <xf numFmtId="43" fontId="2" fillId="3" borderId="0" xfId="1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/>
    <xf numFmtId="166" fontId="4" fillId="2" borderId="4" xfId="0" applyNumberFormat="1" applyFont="1" applyFill="1" applyBorder="1"/>
    <xf numFmtId="166" fontId="4" fillId="2" borderId="5" xfId="0" applyNumberFormat="1" applyFont="1" applyFill="1" applyBorder="1"/>
    <xf numFmtId="168" fontId="2" fillId="0" borderId="0" xfId="0" applyNumberFormat="1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165" fontId="2" fillId="0" borderId="0" xfId="0" applyNumberFormat="1" applyFont="1"/>
    <xf numFmtId="0" fontId="5" fillId="0" borderId="1" xfId="0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6" fontId="2" fillId="0" borderId="0" xfId="1" applyNumberFormat="1" applyFont="1"/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4" fillId="0" borderId="1" xfId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8" fontId="8" fillId="0" borderId="8" xfId="0" applyNumberFormat="1" applyFont="1" applyBorder="1" applyAlignment="1">
      <alignment vertical="center"/>
    </xf>
    <xf numFmtId="168" fontId="8" fillId="0" borderId="9" xfId="0" applyNumberFormat="1" applyFont="1" applyBorder="1" applyAlignment="1">
      <alignment vertical="center"/>
    </xf>
    <xf numFmtId="0" fontId="4" fillId="0" borderId="0" xfId="0" applyFont="1"/>
    <xf numFmtId="0" fontId="12" fillId="0" borderId="0" xfId="0" applyFont="1" applyAlignment="1">
      <alignment horizontal="left"/>
    </xf>
    <xf numFmtId="164" fontId="4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1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5"/>
  <sheetViews>
    <sheetView workbookViewId="0">
      <pane ySplit="1" topLeftCell="A146" activePane="bottomLeft" state="frozen"/>
      <selection activeCell="A99" sqref="A99:A104"/>
      <selection pane="bottomLeft" activeCell="H170" sqref="H170"/>
    </sheetView>
  </sheetViews>
  <sheetFormatPr defaultRowHeight="14.25" x14ac:dyDescent="0.2"/>
  <cols>
    <col min="1" max="1" width="12.85546875" style="1" bestFit="1" customWidth="1"/>
    <col min="2" max="3" width="14" style="30" customWidth="1"/>
    <col min="4" max="5" width="23.140625" style="30" customWidth="1"/>
    <col min="6" max="6" width="37.5703125" style="30" bestFit="1" customWidth="1"/>
    <col min="7" max="16384" width="9.140625" style="1"/>
  </cols>
  <sheetData>
    <row r="1" spans="1:6" s="29" customFormat="1" ht="15" x14ac:dyDescent="0.25">
      <c r="A1" s="29" t="s">
        <v>5</v>
      </c>
      <c r="B1" s="29" t="s">
        <v>21</v>
      </c>
      <c r="C1" s="29" t="s">
        <v>0</v>
      </c>
      <c r="D1" s="29" t="s">
        <v>1</v>
      </c>
      <c r="E1" s="29" t="s">
        <v>2</v>
      </c>
      <c r="F1" s="29" t="s">
        <v>30</v>
      </c>
    </row>
    <row r="2" spans="1:6" x14ac:dyDescent="0.2">
      <c r="A2" s="30">
        <v>101</v>
      </c>
      <c r="B2" s="30" t="s">
        <v>23</v>
      </c>
      <c r="C2" s="30">
        <v>90</v>
      </c>
      <c r="D2" s="30" t="s">
        <v>39</v>
      </c>
      <c r="E2" s="30" t="s">
        <v>40</v>
      </c>
      <c r="F2" s="30" t="s">
        <v>392</v>
      </c>
    </row>
    <row r="3" spans="1:6" x14ac:dyDescent="0.2">
      <c r="A3" s="30">
        <v>102</v>
      </c>
      <c r="B3" s="30" t="s">
        <v>23</v>
      </c>
      <c r="C3" s="30">
        <v>90</v>
      </c>
      <c r="D3" s="30" t="s">
        <v>41</v>
      </c>
      <c r="E3" s="30" t="s">
        <v>42</v>
      </c>
      <c r="F3" s="30" t="s">
        <v>392</v>
      </c>
    </row>
    <row r="4" spans="1:6" x14ac:dyDescent="0.2">
      <c r="A4" s="30">
        <v>103</v>
      </c>
      <c r="B4" s="30" t="s">
        <v>23</v>
      </c>
      <c r="C4" s="30">
        <v>90</v>
      </c>
      <c r="D4" s="30" t="s">
        <v>43</v>
      </c>
      <c r="E4" s="30" t="s">
        <v>44</v>
      </c>
      <c r="F4" s="30" t="s">
        <v>392</v>
      </c>
    </row>
    <row r="5" spans="1:6" x14ac:dyDescent="0.2">
      <c r="A5" s="30">
        <v>104</v>
      </c>
      <c r="B5" s="30" t="s">
        <v>23</v>
      </c>
      <c r="C5" s="30">
        <v>90</v>
      </c>
      <c r="D5" s="30" t="s">
        <v>45</v>
      </c>
      <c r="E5" s="30" t="s">
        <v>46</v>
      </c>
      <c r="F5" s="30" t="s">
        <v>392</v>
      </c>
    </row>
    <row r="6" spans="1:6" x14ac:dyDescent="0.2">
      <c r="A6" s="30">
        <v>105</v>
      </c>
      <c r="B6" s="30" t="s">
        <v>23</v>
      </c>
      <c r="C6" s="30">
        <v>90</v>
      </c>
      <c r="D6" s="30" t="s">
        <v>47</v>
      </c>
      <c r="E6" s="30" t="s">
        <v>48</v>
      </c>
      <c r="F6" s="30" t="s">
        <v>393</v>
      </c>
    </row>
    <row r="7" spans="1:6" x14ac:dyDescent="0.2">
      <c r="A7" s="30">
        <v>106</v>
      </c>
      <c r="B7" s="30" t="s">
        <v>23</v>
      </c>
      <c r="C7" s="30">
        <v>90</v>
      </c>
      <c r="D7" s="30" t="s">
        <v>49</v>
      </c>
      <c r="E7" s="30" t="s">
        <v>50</v>
      </c>
      <c r="F7" s="30" t="s">
        <v>393</v>
      </c>
    </row>
    <row r="8" spans="1:6" x14ac:dyDescent="0.2">
      <c r="A8" s="30">
        <v>107</v>
      </c>
      <c r="B8" s="30" t="s">
        <v>23</v>
      </c>
      <c r="C8" s="30">
        <v>90</v>
      </c>
      <c r="D8" s="30" t="s">
        <v>51</v>
      </c>
      <c r="E8" s="30" t="s">
        <v>52</v>
      </c>
      <c r="F8" s="30" t="s">
        <v>394</v>
      </c>
    </row>
    <row r="9" spans="1:6" x14ac:dyDescent="0.2">
      <c r="A9" s="30">
        <v>108</v>
      </c>
      <c r="B9" s="30" t="s">
        <v>23</v>
      </c>
      <c r="C9" s="30">
        <v>90</v>
      </c>
      <c r="D9" s="30" t="s">
        <v>53</v>
      </c>
      <c r="E9" s="30" t="s">
        <v>54</v>
      </c>
      <c r="F9" s="30" t="s">
        <v>394</v>
      </c>
    </row>
    <row r="10" spans="1:6" x14ac:dyDescent="0.2">
      <c r="A10" s="30">
        <v>109</v>
      </c>
      <c r="B10" s="30" t="s">
        <v>23</v>
      </c>
      <c r="C10" s="30">
        <v>90</v>
      </c>
      <c r="D10" s="30" t="s">
        <v>55</v>
      </c>
      <c r="F10" s="30" t="s">
        <v>394</v>
      </c>
    </row>
    <row r="11" spans="1:6" x14ac:dyDescent="0.2">
      <c r="A11" s="30">
        <v>110</v>
      </c>
      <c r="B11" s="30" t="s">
        <v>23</v>
      </c>
      <c r="C11" s="30">
        <v>90</v>
      </c>
      <c r="D11" s="30" t="s">
        <v>56</v>
      </c>
      <c r="E11" s="30" t="s">
        <v>57</v>
      </c>
      <c r="F11" s="30" t="s">
        <v>394</v>
      </c>
    </row>
    <row r="12" spans="1:6" x14ac:dyDescent="0.2">
      <c r="A12" s="30">
        <v>111</v>
      </c>
      <c r="B12" s="30" t="s">
        <v>23</v>
      </c>
      <c r="C12" s="30">
        <v>90</v>
      </c>
      <c r="D12" s="30" t="s">
        <v>58</v>
      </c>
      <c r="E12" s="30" t="s">
        <v>59</v>
      </c>
      <c r="F12" s="30" t="s">
        <v>395</v>
      </c>
    </row>
    <row r="13" spans="1:6" x14ac:dyDescent="0.2">
      <c r="A13" s="30">
        <v>112</v>
      </c>
      <c r="B13" s="30" t="s">
        <v>23</v>
      </c>
      <c r="C13" s="30">
        <v>90</v>
      </c>
      <c r="D13" s="30" t="s">
        <v>60</v>
      </c>
      <c r="E13" s="30" t="s">
        <v>60</v>
      </c>
      <c r="F13" s="30" t="s">
        <v>395</v>
      </c>
    </row>
    <row r="14" spans="1:6" x14ac:dyDescent="0.2">
      <c r="A14" s="30">
        <v>113</v>
      </c>
      <c r="B14" s="30" t="s">
        <v>23</v>
      </c>
      <c r="C14" s="30">
        <v>90</v>
      </c>
      <c r="D14" s="30" t="s">
        <v>61</v>
      </c>
      <c r="E14" s="30" t="s">
        <v>62</v>
      </c>
      <c r="F14" s="30" t="s">
        <v>396</v>
      </c>
    </row>
    <row r="15" spans="1:6" x14ac:dyDescent="0.2">
      <c r="A15" s="30">
        <v>114</v>
      </c>
      <c r="B15" s="30" t="s">
        <v>23</v>
      </c>
      <c r="C15" s="30">
        <v>90</v>
      </c>
      <c r="D15" s="30" t="s">
        <v>63</v>
      </c>
      <c r="E15" s="30" t="s">
        <v>64</v>
      </c>
      <c r="F15" s="30" t="s">
        <v>396</v>
      </c>
    </row>
    <row r="16" spans="1:6" x14ac:dyDescent="0.2">
      <c r="A16" s="30">
        <v>115</v>
      </c>
      <c r="B16" s="30" t="s">
        <v>23</v>
      </c>
      <c r="C16" s="30">
        <v>90</v>
      </c>
      <c r="D16" s="30" t="s">
        <v>65</v>
      </c>
      <c r="E16" s="30" t="s">
        <v>66</v>
      </c>
      <c r="F16" s="30" t="s">
        <v>396</v>
      </c>
    </row>
    <row r="17" spans="1:6" x14ac:dyDescent="0.2">
      <c r="A17" s="30">
        <v>116</v>
      </c>
      <c r="B17" s="30" t="s">
        <v>23</v>
      </c>
      <c r="C17" s="30">
        <v>90</v>
      </c>
      <c r="D17" s="30" t="s">
        <v>67</v>
      </c>
      <c r="E17" s="30" t="s">
        <v>68</v>
      </c>
      <c r="F17" s="30" t="s">
        <v>396</v>
      </c>
    </row>
    <row r="18" spans="1:6" x14ac:dyDescent="0.2">
      <c r="A18" s="30">
        <v>117</v>
      </c>
      <c r="B18" s="30" t="s">
        <v>23</v>
      </c>
      <c r="C18" s="30">
        <v>90</v>
      </c>
      <c r="D18" s="30" t="s">
        <v>69</v>
      </c>
      <c r="E18" s="30" t="s">
        <v>70</v>
      </c>
      <c r="F18" s="30" t="s">
        <v>397</v>
      </c>
    </row>
    <row r="19" spans="1:6" x14ac:dyDescent="0.2">
      <c r="A19" s="30">
        <v>118</v>
      </c>
      <c r="B19" s="30" t="s">
        <v>23</v>
      </c>
      <c r="C19" s="30">
        <v>90</v>
      </c>
      <c r="D19" s="30" t="s">
        <v>71</v>
      </c>
      <c r="E19" s="30" t="s">
        <v>72</v>
      </c>
      <c r="F19" s="30" t="s">
        <v>397</v>
      </c>
    </row>
    <row r="20" spans="1:6" x14ac:dyDescent="0.2">
      <c r="A20" s="30">
        <v>119</v>
      </c>
      <c r="B20" s="30" t="s">
        <v>23</v>
      </c>
      <c r="C20" s="30">
        <v>90</v>
      </c>
      <c r="D20" s="30" t="s">
        <v>73</v>
      </c>
      <c r="E20" s="30" t="s">
        <v>74</v>
      </c>
      <c r="F20" s="30" t="s">
        <v>397</v>
      </c>
    </row>
    <row r="21" spans="1:6" x14ac:dyDescent="0.2">
      <c r="A21" s="30">
        <v>120</v>
      </c>
      <c r="B21" s="30" t="s">
        <v>23</v>
      </c>
      <c r="C21" s="30">
        <v>90</v>
      </c>
      <c r="D21" s="30" t="s">
        <v>75</v>
      </c>
      <c r="E21" s="30" t="s">
        <v>76</v>
      </c>
      <c r="F21" s="30" t="s">
        <v>397</v>
      </c>
    </row>
    <row r="22" spans="1:6" x14ac:dyDescent="0.2">
      <c r="A22" s="30">
        <v>121</v>
      </c>
      <c r="B22" s="30" t="s">
        <v>23</v>
      </c>
      <c r="C22" s="30">
        <v>90</v>
      </c>
      <c r="D22" s="30" t="s">
        <v>77</v>
      </c>
      <c r="E22" s="30" t="s">
        <v>78</v>
      </c>
      <c r="F22" s="30" t="s">
        <v>398</v>
      </c>
    </row>
    <row r="23" spans="1:6" x14ac:dyDescent="0.2">
      <c r="A23" s="30">
        <v>122</v>
      </c>
      <c r="B23" s="30" t="s">
        <v>23</v>
      </c>
      <c r="C23" s="30">
        <v>90</v>
      </c>
      <c r="D23" s="30" t="s">
        <v>79</v>
      </c>
      <c r="E23" s="30" t="s">
        <v>80</v>
      </c>
      <c r="F23" s="30" t="s">
        <v>398</v>
      </c>
    </row>
    <row r="24" spans="1:6" x14ac:dyDescent="0.2">
      <c r="A24" s="30">
        <v>123</v>
      </c>
      <c r="B24" s="30" t="s">
        <v>23</v>
      </c>
      <c r="C24" s="30">
        <v>90</v>
      </c>
      <c r="D24" s="30" t="s">
        <v>81</v>
      </c>
      <c r="E24" s="30" t="s">
        <v>82</v>
      </c>
      <c r="F24" s="30" t="s">
        <v>398</v>
      </c>
    </row>
    <row r="25" spans="1:6" x14ac:dyDescent="0.2">
      <c r="A25" s="30">
        <v>124</v>
      </c>
      <c r="B25" s="30" t="s">
        <v>23</v>
      </c>
      <c r="C25" s="30">
        <v>90</v>
      </c>
      <c r="D25" s="30" t="s">
        <v>83</v>
      </c>
      <c r="E25" s="30" t="s">
        <v>84</v>
      </c>
      <c r="F25" s="30" t="s">
        <v>398</v>
      </c>
    </row>
    <row r="26" spans="1:6" x14ac:dyDescent="0.2">
      <c r="A26" s="30">
        <v>125</v>
      </c>
      <c r="B26" s="30" t="s">
        <v>23</v>
      </c>
      <c r="C26" s="30">
        <v>90</v>
      </c>
      <c r="D26" s="30" t="s">
        <v>85</v>
      </c>
      <c r="E26" s="30" t="s">
        <v>86</v>
      </c>
      <c r="F26" s="30" t="s">
        <v>399</v>
      </c>
    </row>
    <row r="27" spans="1:6" x14ac:dyDescent="0.2">
      <c r="A27" s="30">
        <v>126</v>
      </c>
      <c r="B27" s="30" t="s">
        <v>23</v>
      </c>
      <c r="C27" s="30">
        <v>90</v>
      </c>
      <c r="D27" s="30" t="s">
        <v>87</v>
      </c>
      <c r="E27" s="30" t="s">
        <v>88</v>
      </c>
      <c r="F27" s="30" t="s">
        <v>399</v>
      </c>
    </row>
    <row r="28" spans="1:6" x14ac:dyDescent="0.2">
      <c r="A28" s="30">
        <v>127</v>
      </c>
      <c r="B28" s="30" t="s">
        <v>23</v>
      </c>
      <c r="C28" s="30">
        <v>90</v>
      </c>
      <c r="D28" s="30" t="s">
        <v>89</v>
      </c>
      <c r="E28" s="30" t="s">
        <v>90</v>
      </c>
      <c r="F28" s="30" t="s">
        <v>399</v>
      </c>
    </row>
    <row r="29" spans="1:6" x14ac:dyDescent="0.2">
      <c r="A29" s="30">
        <v>128</v>
      </c>
      <c r="B29" s="30" t="s">
        <v>23</v>
      </c>
      <c r="C29" s="30">
        <v>90</v>
      </c>
      <c r="D29" s="30" t="s">
        <v>91</v>
      </c>
      <c r="E29" s="30" t="s">
        <v>92</v>
      </c>
      <c r="F29" s="30" t="s">
        <v>399</v>
      </c>
    </row>
    <row r="30" spans="1:6" x14ac:dyDescent="0.2">
      <c r="A30" s="30">
        <v>129</v>
      </c>
      <c r="B30" s="30" t="s">
        <v>23</v>
      </c>
      <c r="C30" s="30">
        <v>90</v>
      </c>
      <c r="D30" s="30" t="s">
        <v>93</v>
      </c>
      <c r="E30" s="30" t="s">
        <v>94</v>
      </c>
      <c r="F30" s="30" t="s">
        <v>400</v>
      </c>
    </row>
    <row r="31" spans="1:6" x14ac:dyDescent="0.2">
      <c r="A31" s="30">
        <v>130</v>
      </c>
      <c r="B31" s="30" t="s">
        <v>23</v>
      </c>
      <c r="C31" s="30">
        <v>90</v>
      </c>
      <c r="D31" s="30" t="s">
        <v>95</v>
      </c>
      <c r="E31" s="30" t="s">
        <v>96</v>
      </c>
      <c r="F31" s="30" t="s">
        <v>400</v>
      </c>
    </row>
    <row r="32" spans="1:6" x14ac:dyDescent="0.2">
      <c r="A32" s="30">
        <v>131</v>
      </c>
      <c r="B32" s="30" t="s">
        <v>23</v>
      </c>
      <c r="C32" s="30">
        <v>90</v>
      </c>
      <c r="D32" s="30" t="s">
        <v>97</v>
      </c>
      <c r="E32" s="30" t="s">
        <v>98</v>
      </c>
      <c r="F32" s="30" t="s">
        <v>400</v>
      </c>
    </row>
    <row r="33" spans="1:6" x14ac:dyDescent="0.2">
      <c r="A33" s="30">
        <v>132</v>
      </c>
      <c r="B33" s="30" t="s">
        <v>23</v>
      </c>
      <c r="C33" s="30">
        <v>90</v>
      </c>
      <c r="F33" s="30" t="s">
        <v>400</v>
      </c>
    </row>
    <row r="34" spans="1:6" x14ac:dyDescent="0.2">
      <c r="A34" s="30">
        <v>133</v>
      </c>
      <c r="B34" s="30" t="s">
        <v>23</v>
      </c>
      <c r="C34" s="30">
        <v>90</v>
      </c>
      <c r="F34" s="30" t="s">
        <v>394</v>
      </c>
    </row>
    <row r="35" spans="1:6" x14ac:dyDescent="0.2">
      <c r="A35" s="30">
        <v>152</v>
      </c>
      <c r="B35" s="30" t="s">
        <v>24</v>
      </c>
      <c r="C35" s="30">
        <v>90</v>
      </c>
      <c r="D35" s="30" t="s">
        <v>101</v>
      </c>
      <c r="E35" s="30" t="s">
        <v>102</v>
      </c>
      <c r="F35" s="30" t="s">
        <v>402</v>
      </c>
    </row>
    <row r="36" spans="1:6" x14ac:dyDescent="0.2">
      <c r="A36" s="30">
        <v>153</v>
      </c>
      <c r="B36" s="30" t="s">
        <v>24</v>
      </c>
      <c r="C36" s="30">
        <v>90</v>
      </c>
      <c r="D36" s="30" t="s">
        <v>103</v>
      </c>
      <c r="E36" s="30" t="s">
        <v>104</v>
      </c>
      <c r="F36" s="30" t="s">
        <v>403</v>
      </c>
    </row>
    <row r="37" spans="1:6" x14ac:dyDescent="0.2">
      <c r="A37" s="30">
        <v>155</v>
      </c>
      <c r="B37" s="30" t="s">
        <v>24</v>
      </c>
      <c r="C37" s="30">
        <v>90</v>
      </c>
      <c r="D37" s="30" t="s">
        <v>107</v>
      </c>
      <c r="E37" s="30" t="s">
        <v>108</v>
      </c>
      <c r="F37" s="30" t="s">
        <v>404</v>
      </c>
    </row>
    <row r="38" spans="1:6" x14ac:dyDescent="0.2">
      <c r="A38" s="30">
        <v>156</v>
      </c>
      <c r="B38" s="30" t="s">
        <v>24</v>
      </c>
      <c r="C38" s="30">
        <v>90</v>
      </c>
      <c r="D38" s="30" t="s">
        <v>109</v>
      </c>
      <c r="E38" s="30" t="s">
        <v>110</v>
      </c>
      <c r="F38" s="30" t="s">
        <v>404</v>
      </c>
    </row>
    <row r="39" spans="1:6" x14ac:dyDescent="0.2">
      <c r="A39" s="30">
        <v>157</v>
      </c>
      <c r="B39" s="30" t="s">
        <v>24</v>
      </c>
      <c r="C39" s="30">
        <v>90</v>
      </c>
      <c r="D39" s="30" t="s">
        <v>111</v>
      </c>
      <c r="F39" s="30" t="s">
        <v>405</v>
      </c>
    </row>
    <row r="40" spans="1:6" x14ac:dyDescent="0.2">
      <c r="A40" s="30">
        <v>158</v>
      </c>
      <c r="B40" s="30" t="s">
        <v>24</v>
      </c>
      <c r="C40" s="30">
        <v>90</v>
      </c>
      <c r="D40" s="30" t="s">
        <v>112</v>
      </c>
      <c r="E40" s="30" t="s">
        <v>113</v>
      </c>
      <c r="F40" s="30" t="s">
        <v>406</v>
      </c>
    </row>
    <row r="41" spans="1:6" x14ac:dyDescent="0.2">
      <c r="A41" s="30">
        <v>159</v>
      </c>
      <c r="B41" s="30" t="s">
        <v>24</v>
      </c>
      <c r="C41" s="30">
        <v>90</v>
      </c>
      <c r="D41" s="30" t="s">
        <v>114</v>
      </c>
      <c r="E41" s="30" t="s">
        <v>115</v>
      </c>
      <c r="F41" s="30" t="s">
        <v>405</v>
      </c>
    </row>
    <row r="42" spans="1:6" x14ac:dyDescent="0.2">
      <c r="A42" s="30">
        <v>160</v>
      </c>
      <c r="B42" s="30" t="s">
        <v>24</v>
      </c>
      <c r="C42" s="30">
        <v>90</v>
      </c>
      <c r="D42" s="30" t="s">
        <v>116</v>
      </c>
      <c r="E42" s="30" t="s">
        <v>117</v>
      </c>
      <c r="F42" s="30" t="s">
        <v>405</v>
      </c>
    </row>
    <row r="43" spans="1:6" x14ac:dyDescent="0.2">
      <c r="A43" s="30">
        <v>161</v>
      </c>
      <c r="B43" s="30" t="s">
        <v>24</v>
      </c>
      <c r="C43" s="30">
        <v>90</v>
      </c>
      <c r="D43" s="30" t="s">
        <v>118</v>
      </c>
      <c r="E43" s="30" t="s">
        <v>119</v>
      </c>
      <c r="F43" s="30" t="s">
        <v>407</v>
      </c>
    </row>
    <row r="44" spans="1:6" x14ac:dyDescent="0.2">
      <c r="A44" s="30">
        <v>162</v>
      </c>
      <c r="B44" s="30" t="s">
        <v>24</v>
      </c>
      <c r="C44" s="30">
        <v>90</v>
      </c>
      <c r="D44" s="30" t="s">
        <v>120</v>
      </c>
      <c r="E44" s="30" t="s">
        <v>121</v>
      </c>
      <c r="F44" s="30" t="s">
        <v>407</v>
      </c>
    </row>
    <row r="45" spans="1:6" x14ac:dyDescent="0.2">
      <c r="A45" s="30">
        <v>163</v>
      </c>
      <c r="B45" s="30" t="s">
        <v>24</v>
      </c>
      <c r="C45" s="30">
        <v>90</v>
      </c>
      <c r="D45" s="30" t="s">
        <v>122</v>
      </c>
      <c r="E45" s="30" t="s">
        <v>123</v>
      </c>
      <c r="F45" s="30" t="s">
        <v>404</v>
      </c>
    </row>
    <row r="46" spans="1:6" x14ac:dyDescent="0.2">
      <c r="A46" s="30">
        <v>164</v>
      </c>
      <c r="B46" s="30" t="s">
        <v>24</v>
      </c>
      <c r="C46" s="30">
        <v>90</v>
      </c>
      <c r="D46" s="30" t="s">
        <v>124</v>
      </c>
      <c r="E46" s="30" t="s">
        <v>125</v>
      </c>
      <c r="F46" s="30" t="s">
        <v>406</v>
      </c>
    </row>
    <row r="47" spans="1:6" x14ac:dyDescent="0.2">
      <c r="A47" s="30">
        <v>165</v>
      </c>
      <c r="B47" s="30" t="s">
        <v>24</v>
      </c>
      <c r="C47" s="30">
        <v>90</v>
      </c>
      <c r="D47" s="30" t="s">
        <v>126</v>
      </c>
      <c r="E47" s="30" t="s">
        <v>127</v>
      </c>
      <c r="F47" s="30" t="s">
        <v>408</v>
      </c>
    </row>
    <row r="48" spans="1:6" x14ac:dyDescent="0.2">
      <c r="A48" s="30">
        <v>166</v>
      </c>
      <c r="B48" s="30" t="s">
        <v>24</v>
      </c>
      <c r="C48" s="30">
        <v>90</v>
      </c>
      <c r="D48" s="30" t="s">
        <v>128</v>
      </c>
      <c r="E48" s="30" t="s">
        <v>129</v>
      </c>
      <c r="F48" s="30" t="s">
        <v>402</v>
      </c>
    </row>
    <row r="49" spans="1:6" x14ac:dyDescent="0.2">
      <c r="A49" s="30">
        <v>167</v>
      </c>
      <c r="B49" s="30" t="s">
        <v>24</v>
      </c>
      <c r="C49" s="30">
        <v>90</v>
      </c>
      <c r="D49" s="30" t="s">
        <v>130</v>
      </c>
      <c r="E49" s="30" t="s">
        <v>131</v>
      </c>
      <c r="F49" s="30" t="s">
        <v>409</v>
      </c>
    </row>
    <row r="50" spans="1:6" x14ac:dyDescent="0.2">
      <c r="A50" s="30">
        <v>168</v>
      </c>
      <c r="B50" s="30" t="s">
        <v>24</v>
      </c>
      <c r="C50" s="30">
        <v>90</v>
      </c>
      <c r="D50" s="30" t="s">
        <v>132</v>
      </c>
      <c r="E50" s="30" t="s">
        <v>133</v>
      </c>
      <c r="F50" s="30" t="s">
        <v>410</v>
      </c>
    </row>
    <row r="51" spans="1:6" x14ac:dyDescent="0.2">
      <c r="A51" s="30">
        <v>169</v>
      </c>
      <c r="B51" s="30" t="s">
        <v>24</v>
      </c>
      <c r="C51" s="30">
        <v>90</v>
      </c>
      <c r="D51" s="30" t="s">
        <v>134</v>
      </c>
      <c r="E51" s="30" t="s">
        <v>135</v>
      </c>
      <c r="F51" s="30" t="s">
        <v>411</v>
      </c>
    </row>
    <row r="52" spans="1:6" x14ac:dyDescent="0.2">
      <c r="A52" s="30">
        <v>170</v>
      </c>
      <c r="B52" s="30" t="s">
        <v>24</v>
      </c>
      <c r="C52" s="30">
        <v>90</v>
      </c>
      <c r="D52" s="30" t="s">
        <v>136</v>
      </c>
      <c r="E52" s="30" t="s">
        <v>137</v>
      </c>
      <c r="F52" s="30" t="s">
        <v>411</v>
      </c>
    </row>
    <row r="53" spans="1:6" x14ac:dyDescent="0.2">
      <c r="A53" s="30">
        <v>174</v>
      </c>
      <c r="B53" s="30" t="s">
        <v>24</v>
      </c>
      <c r="C53" s="30">
        <v>90</v>
      </c>
      <c r="D53" s="30" t="s">
        <v>144</v>
      </c>
      <c r="E53" s="30" t="s">
        <v>145</v>
      </c>
      <c r="F53" s="30" t="s">
        <v>412</v>
      </c>
    </row>
    <row r="54" spans="1:6" x14ac:dyDescent="0.2">
      <c r="A54" s="30">
        <v>176</v>
      </c>
      <c r="B54" s="30" t="s">
        <v>24</v>
      </c>
      <c r="C54" s="30">
        <v>90</v>
      </c>
      <c r="D54" s="30" t="s">
        <v>103</v>
      </c>
      <c r="E54" s="30" t="s">
        <v>147</v>
      </c>
      <c r="F54" s="30" t="s">
        <v>409</v>
      </c>
    </row>
    <row r="55" spans="1:6" x14ac:dyDescent="0.2">
      <c r="A55" s="30">
        <v>177</v>
      </c>
      <c r="B55" s="30" t="s">
        <v>24</v>
      </c>
      <c r="C55" s="30">
        <v>90</v>
      </c>
      <c r="D55" s="30" t="s">
        <v>151</v>
      </c>
      <c r="E55" s="30" t="s">
        <v>152</v>
      </c>
      <c r="F55" s="30" t="s">
        <v>403</v>
      </c>
    </row>
    <row r="56" spans="1:6" x14ac:dyDescent="0.2">
      <c r="A56" s="30">
        <v>151</v>
      </c>
      <c r="B56" s="30" t="s">
        <v>31</v>
      </c>
      <c r="C56" s="30">
        <v>90</v>
      </c>
      <c r="D56" s="30" t="s">
        <v>99</v>
      </c>
      <c r="E56" s="30" t="s">
        <v>100</v>
      </c>
      <c r="F56" s="30" t="s">
        <v>401</v>
      </c>
    </row>
    <row r="57" spans="1:6" x14ac:dyDescent="0.2">
      <c r="A57" s="30">
        <v>154</v>
      </c>
      <c r="B57" s="30" t="s">
        <v>31</v>
      </c>
      <c r="C57" s="30">
        <v>90</v>
      </c>
      <c r="D57" s="30" t="s">
        <v>148</v>
      </c>
      <c r="E57" s="30" t="s">
        <v>149</v>
      </c>
      <c r="F57" s="30" t="s">
        <v>401</v>
      </c>
    </row>
    <row r="58" spans="1:6" x14ac:dyDescent="0.2">
      <c r="A58" s="30">
        <v>171</v>
      </c>
      <c r="B58" s="30" t="s">
        <v>31</v>
      </c>
      <c r="C58" s="30">
        <v>90</v>
      </c>
      <c r="D58" s="30" t="s">
        <v>138</v>
      </c>
      <c r="E58" s="30" t="s">
        <v>139</v>
      </c>
      <c r="F58" s="30" t="s">
        <v>401</v>
      </c>
    </row>
    <row r="59" spans="1:6" x14ac:dyDescent="0.2">
      <c r="A59" s="30">
        <v>172</v>
      </c>
      <c r="B59" s="30" t="s">
        <v>31</v>
      </c>
      <c r="C59" s="30">
        <v>90</v>
      </c>
      <c r="D59" s="30" t="s">
        <v>140</v>
      </c>
      <c r="E59" s="30" t="s">
        <v>141</v>
      </c>
      <c r="F59" s="30" t="s">
        <v>401</v>
      </c>
    </row>
    <row r="60" spans="1:6" x14ac:dyDescent="0.2">
      <c r="A60" s="30">
        <v>173</v>
      </c>
      <c r="B60" s="30" t="s">
        <v>31</v>
      </c>
      <c r="C60" s="30">
        <v>90</v>
      </c>
      <c r="D60" s="30" t="s">
        <v>142</v>
      </c>
      <c r="E60" s="30" t="s">
        <v>143</v>
      </c>
      <c r="F60" s="30" t="s">
        <v>401</v>
      </c>
    </row>
    <row r="61" spans="1:6" x14ac:dyDescent="0.2">
      <c r="A61" s="30">
        <v>175</v>
      </c>
      <c r="B61" s="30" t="s">
        <v>31</v>
      </c>
      <c r="C61" s="30">
        <v>90</v>
      </c>
      <c r="D61" s="30" t="s">
        <v>99</v>
      </c>
      <c r="E61" s="30" t="s">
        <v>146</v>
      </c>
      <c r="F61" s="30" t="s">
        <v>401</v>
      </c>
    </row>
    <row r="62" spans="1:6" x14ac:dyDescent="0.2">
      <c r="A62" s="30">
        <v>201</v>
      </c>
      <c r="B62" s="30" t="s">
        <v>25</v>
      </c>
      <c r="C62" s="30">
        <v>90</v>
      </c>
      <c r="D62" s="30" t="s">
        <v>144</v>
      </c>
      <c r="E62" s="30" t="s">
        <v>150</v>
      </c>
      <c r="F62" s="30" t="s">
        <v>412</v>
      </c>
    </row>
    <row r="63" spans="1:6" x14ac:dyDescent="0.2">
      <c r="A63" s="30">
        <v>202</v>
      </c>
      <c r="B63" s="30" t="s">
        <v>25</v>
      </c>
      <c r="C63" s="30">
        <v>90</v>
      </c>
      <c r="D63" s="30" t="s">
        <v>105</v>
      </c>
      <c r="E63" s="30" t="s">
        <v>106</v>
      </c>
      <c r="F63" s="30" t="s">
        <v>403</v>
      </c>
    </row>
    <row r="64" spans="1:6" x14ac:dyDescent="0.2">
      <c r="A64" s="30">
        <v>203</v>
      </c>
      <c r="B64" s="30" t="s">
        <v>25</v>
      </c>
      <c r="C64" s="30">
        <v>90</v>
      </c>
      <c r="D64" s="30" t="s">
        <v>153</v>
      </c>
      <c r="E64" s="30" t="s">
        <v>154</v>
      </c>
      <c r="F64" s="30" t="s">
        <v>403</v>
      </c>
    </row>
    <row r="65" spans="1:6" x14ac:dyDescent="0.2">
      <c r="A65" s="30">
        <v>204</v>
      </c>
      <c r="B65" s="30" t="s">
        <v>25</v>
      </c>
      <c r="C65" s="30">
        <v>90</v>
      </c>
      <c r="D65" s="30" t="s">
        <v>155</v>
      </c>
      <c r="E65" s="30" t="s">
        <v>156</v>
      </c>
      <c r="F65" s="30" t="s">
        <v>402</v>
      </c>
    </row>
    <row r="66" spans="1:6" x14ac:dyDescent="0.2">
      <c r="A66" s="30">
        <v>205</v>
      </c>
      <c r="B66" s="30" t="s">
        <v>25</v>
      </c>
      <c r="C66" s="30">
        <v>90</v>
      </c>
      <c r="D66" s="30" t="s">
        <v>157</v>
      </c>
      <c r="E66" s="30" t="s">
        <v>158</v>
      </c>
      <c r="F66" s="30" t="s">
        <v>404</v>
      </c>
    </row>
    <row r="67" spans="1:6" x14ac:dyDescent="0.2">
      <c r="A67" s="30">
        <v>206</v>
      </c>
      <c r="B67" s="30" t="s">
        <v>25</v>
      </c>
      <c r="C67" s="30">
        <v>90</v>
      </c>
      <c r="D67" s="30" t="s">
        <v>159</v>
      </c>
      <c r="E67" s="30" t="s">
        <v>160</v>
      </c>
      <c r="F67" s="30" t="s">
        <v>404</v>
      </c>
    </row>
    <row r="68" spans="1:6" x14ac:dyDescent="0.2">
      <c r="A68" s="30">
        <v>207</v>
      </c>
      <c r="B68" s="30" t="s">
        <v>25</v>
      </c>
      <c r="C68" s="30">
        <v>90</v>
      </c>
      <c r="D68" s="30" t="s">
        <v>161</v>
      </c>
      <c r="E68" s="30" t="s">
        <v>162</v>
      </c>
      <c r="F68" s="30" t="s">
        <v>406</v>
      </c>
    </row>
    <row r="69" spans="1:6" x14ac:dyDescent="0.2">
      <c r="A69" s="30">
        <v>208</v>
      </c>
      <c r="B69" s="30" t="s">
        <v>25</v>
      </c>
      <c r="C69" s="30">
        <v>90</v>
      </c>
      <c r="D69" s="30" t="s">
        <v>163</v>
      </c>
      <c r="E69" s="30" t="s">
        <v>164</v>
      </c>
      <c r="F69" s="30" t="s">
        <v>406</v>
      </c>
    </row>
    <row r="70" spans="1:6" x14ac:dyDescent="0.2">
      <c r="A70" s="30">
        <v>209</v>
      </c>
      <c r="B70" s="30" t="s">
        <v>25</v>
      </c>
      <c r="C70" s="30">
        <v>90</v>
      </c>
      <c r="D70" s="30" t="s">
        <v>165</v>
      </c>
      <c r="E70" s="30" t="s">
        <v>166</v>
      </c>
      <c r="F70" s="30" t="s">
        <v>405</v>
      </c>
    </row>
    <row r="71" spans="1:6" x14ac:dyDescent="0.2">
      <c r="A71" s="30">
        <v>210</v>
      </c>
      <c r="B71" s="30" t="s">
        <v>25</v>
      </c>
      <c r="C71" s="30">
        <v>90</v>
      </c>
      <c r="D71" s="30" t="s">
        <v>167</v>
      </c>
      <c r="E71" s="30" t="s">
        <v>168</v>
      </c>
      <c r="F71" s="30" t="s">
        <v>405</v>
      </c>
    </row>
    <row r="72" spans="1:6" x14ac:dyDescent="0.2">
      <c r="A72" s="30">
        <v>211</v>
      </c>
      <c r="B72" s="30" t="s">
        <v>25</v>
      </c>
      <c r="C72" s="30">
        <v>90</v>
      </c>
      <c r="D72" s="30" t="s">
        <v>169</v>
      </c>
      <c r="E72" s="30" t="s">
        <v>170</v>
      </c>
      <c r="F72" s="30" t="s">
        <v>407</v>
      </c>
    </row>
    <row r="73" spans="1:6" x14ac:dyDescent="0.2">
      <c r="A73" s="30">
        <v>212</v>
      </c>
      <c r="B73" s="30" t="s">
        <v>25</v>
      </c>
      <c r="C73" s="30">
        <v>90</v>
      </c>
      <c r="D73" s="30" t="s">
        <v>171</v>
      </c>
      <c r="E73" s="30" t="s">
        <v>172</v>
      </c>
      <c r="F73" s="30" t="s">
        <v>407</v>
      </c>
    </row>
    <row r="74" spans="1:6" x14ac:dyDescent="0.2">
      <c r="A74" s="30">
        <v>213</v>
      </c>
      <c r="B74" s="30" t="s">
        <v>25</v>
      </c>
      <c r="C74" s="30">
        <v>90</v>
      </c>
      <c r="D74" s="30" t="s">
        <v>173</v>
      </c>
      <c r="E74" s="30" t="s">
        <v>174</v>
      </c>
      <c r="F74" s="30" t="s">
        <v>405</v>
      </c>
    </row>
    <row r="75" spans="1:6" x14ac:dyDescent="0.2">
      <c r="A75" s="30">
        <v>214</v>
      </c>
      <c r="B75" s="30" t="s">
        <v>25</v>
      </c>
      <c r="C75" s="30">
        <v>90</v>
      </c>
      <c r="D75" s="30" t="s">
        <v>175</v>
      </c>
      <c r="E75" s="30" t="s">
        <v>176</v>
      </c>
      <c r="F75" s="30" t="s">
        <v>405</v>
      </c>
    </row>
    <row r="76" spans="1:6" x14ac:dyDescent="0.2">
      <c r="A76" s="30">
        <v>215</v>
      </c>
      <c r="B76" s="30" t="s">
        <v>25</v>
      </c>
      <c r="C76" s="30">
        <v>90</v>
      </c>
      <c r="D76" s="30" t="s">
        <v>177</v>
      </c>
      <c r="E76" s="30" t="s">
        <v>178</v>
      </c>
      <c r="F76" s="30" t="s">
        <v>402</v>
      </c>
    </row>
    <row r="77" spans="1:6" x14ac:dyDescent="0.2">
      <c r="A77" s="30">
        <v>216</v>
      </c>
      <c r="B77" s="30" t="s">
        <v>25</v>
      </c>
      <c r="C77" s="30">
        <v>90</v>
      </c>
      <c r="D77" s="30" t="s">
        <v>179</v>
      </c>
      <c r="E77" s="30" t="s">
        <v>180</v>
      </c>
      <c r="F77" s="30" t="s">
        <v>409</v>
      </c>
    </row>
    <row r="78" spans="1:6" x14ac:dyDescent="0.2">
      <c r="A78" s="30">
        <v>217</v>
      </c>
      <c r="B78" s="30" t="s">
        <v>25</v>
      </c>
      <c r="C78" s="30">
        <v>90</v>
      </c>
      <c r="D78" s="30" t="s">
        <v>181</v>
      </c>
      <c r="E78" s="30" t="s">
        <v>182</v>
      </c>
      <c r="F78" s="30" t="s">
        <v>409</v>
      </c>
    </row>
    <row r="79" spans="1:6" x14ac:dyDescent="0.2">
      <c r="A79" s="30">
        <v>218</v>
      </c>
      <c r="B79" s="30" t="s">
        <v>25</v>
      </c>
      <c r="C79" s="30">
        <v>90</v>
      </c>
      <c r="D79" s="30" t="s">
        <v>183</v>
      </c>
      <c r="E79" s="30" t="s">
        <v>184</v>
      </c>
      <c r="F79" s="30" t="s">
        <v>412</v>
      </c>
    </row>
    <row r="80" spans="1:6" x14ac:dyDescent="0.2">
      <c r="A80" s="30">
        <v>219</v>
      </c>
      <c r="B80" s="30" t="s">
        <v>25</v>
      </c>
      <c r="C80" s="30">
        <v>90</v>
      </c>
      <c r="D80" s="30" t="s">
        <v>185</v>
      </c>
      <c r="E80" s="30" t="s">
        <v>186</v>
      </c>
      <c r="F80" s="30" t="s">
        <v>413</v>
      </c>
    </row>
    <row r="81" spans="1:6" x14ac:dyDescent="0.2">
      <c r="A81" s="30">
        <v>220</v>
      </c>
      <c r="B81" s="30" t="s">
        <v>25</v>
      </c>
      <c r="C81" s="30">
        <v>90</v>
      </c>
      <c r="D81" s="30" t="s">
        <v>187</v>
      </c>
      <c r="E81" s="30" t="s">
        <v>188</v>
      </c>
      <c r="F81" s="30" t="s">
        <v>411</v>
      </c>
    </row>
    <row r="82" spans="1:6" x14ac:dyDescent="0.2">
      <c r="A82" s="30">
        <v>221</v>
      </c>
      <c r="B82" s="30" t="s">
        <v>25</v>
      </c>
      <c r="C82" s="30">
        <v>90</v>
      </c>
      <c r="F82" s="30" t="s">
        <v>411</v>
      </c>
    </row>
    <row r="83" spans="1:6" x14ac:dyDescent="0.2">
      <c r="A83" s="30">
        <v>251</v>
      </c>
      <c r="B83" s="30" t="s">
        <v>26</v>
      </c>
      <c r="C83" s="30">
        <v>90</v>
      </c>
      <c r="D83" s="30" t="s">
        <v>189</v>
      </c>
      <c r="E83" s="30" t="s">
        <v>190</v>
      </c>
      <c r="F83" s="30" t="s">
        <v>414</v>
      </c>
    </row>
    <row r="84" spans="1:6" x14ac:dyDescent="0.2">
      <c r="A84" s="30">
        <v>252</v>
      </c>
      <c r="B84" s="30" t="s">
        <v>26</v>
      </c>
      <c r="C84" s="30">
        <v>90</v>
      </c>
      <c r="D84" s="30" t="s">
        <v>191</v>
      </c>
      <c r="E84" s="30" t="s">
        <v>192</v>
      </c>
      <c r="F84" s="30" t="s">
        <v>415</v>
      </c>
    </row>
    <row r="85" spans="1:6" x14ac:dyDescent="0.2">
      <c r="A85" s="30">
        <v>253</v>
      </c>
      <c r="B85" s="30" t="s">
        <v>26</v>
      </c>
      <c r="C85" s="30">
        <v>90</v>
      </c>
      <c r="D85" s="30" t="s">
        <v>193</v>
      </c>
      <c r="E85" s="30" t="s">
        <v>194</v>
      </c>
      <c r="F85" s="30" t="s">
        <v>415</v>
      </c>
    </row>
    <row r="86" spans="1:6" x14ac:dyDescent="0.2">
      <c r="A86" s="30">
        <v>254</v>
      </c>
      <c r="B86" s="30" t="s">
        <v>26</v>
      </c>
      <c r="C86" s="30">
        <v>90</v>
      </c>
      <c r="D86" s="30" t="s">
        <v>195</v>
      </c>
      <c r="E86" s="30" t="s">
        <v>196</v>
      </c>
      <c r="F86" s="30" t="s">
        <v>415</v>
      </c>
    </row>
    <row r="87" spans="1:6" x14ac:dyDescent="0.2">
      <c r="A87" s="30">
        <v>255</v>
      </c>
      <c r="B87" s="30" t="s">
        <v>26</v>
      </c>
      <c r="C87" s="30">
        <v>90</v>
      </c>
      <c r="D87" s="30" t="s">
        <v>197</v>
      </c>
      <c r="E87" s="30" t="s">
        <v>198</v>
      </c>
      <c r="F87" s="30" t="s">
        <v>415</v>
      </c>
    </row>
    <row r="88" spans="1:6" x14ac:dyDescent="0.2">
      <c r="A88" s="30">
        <v>256</v>
      </c>
      <c r="B88" s="30" t="s">
        <v>26</v>
      </c>
      <c r="C88" s="30">
        <v>90</v>
      </c>
      <c r="D88" s="30" t="s">
        <v>199</v>
      </c>
      <c r="E88" s="30" t="s">
        <v>200</v>
      </c>
      <c r="F88" s="30" t="s">
        <v>407</v>
      </c>
    </row>
    <row r="89" spans="1:6" x14ac:dyDescent="0.2">
      <c r="A89" s="30">
        <v>257</v>
      </c>
      <c r="B89" s="30" t="s">
        <v>26</v>
      </c>
      <c r="C89" s="30">
        <v>90</v>
      </c>
      <c r="D89" s="30" t="s">
        <v>201</v>
      </c>
      <c r="E89" s="30" t="s">
        <v>202</v>
      </c>
      <c r="F89" s="30" t="s">
        <v>407</v>
      </c>
    </row>
    <row r="90" spans="1:6" x14ac:dyDescent="0.2">
      <c r="A90" s="30">
        <v>258</v>
      </c>
      <c r="B90" s="30" t="s">
        <v>26</v>
      </c>
      <c r="C90" s="30">
        <v>90</v>
      </c>
      <c r="D90" s="30" t="s">
        <v>203</v>
      </c>
      <c r="E90" s="30" t="s">
        <v>204</v>
      </c>
      <c r="F90" s="30" t="s">
        <v>407</v>
      </c>
    </row>
    <row r="91" spans="1:6" x14ac:dyDescent="0.2">
      <c r="A91" s="30">
        <v>259</v>
      </c>
      <c r="B91" s="30" t="s">
        <v>26</v>
      </c>
      <c r="C91" s="30">
        <v>90</v>
      </c>
      <c r="D91" s="30" t="s">
        <v>205</v>
      </c>
      <c r="E91" s="30" t="s">
        <v>206</v>
      </c>
      <c r="F91" s="30" t="s">
        <v>407</v>
      </c>
    </row>
    <row r="92" spans="1:6" x14ac:dyDescent="0.2">
      <c r="A92" s="30">
        <v>260</v>
      </c>
      <c r="B92" s="30" t="s">
        <v>26</v>
      </c>
      <c r="C92" s="30">
        <v>90</v>
      </c>
      <c r="D92" s="30" t="s">
        <v>207</v>
      </c>
      <c r="E92" s="30" t="s">
        <v>208</v>
      </c>
      <c r="F92" s="30" t="s">
        <v>407</v>
      </c>
    </row>
    <row r="93" spans="1:6" x14ac:dyDescent="0.2">
      <c r="A93" s="30">
        <v>261</v>
      </c>
      <c r="B93" s="30" t="s">
        <v>26</v>
      </c>
      <c r="C93" s="30">
        <v>90</v>
      </c>
      <c r="D93" s="30" t="s">
        <v>209</v>
      </c>
      <c r="E93" s="30" t="s">
        <v>210</v>
      </c>
      <c r="F93" s="30" t="s">
        <v>413</v>
      </c>
    </row>
    <row r="94" spans="1:6" x14ac:dyDescent="0.2">
      <c r="A94" s="30">
        <v>262</v>
      </c>
      <c r="B94" s="30" t="s">
        <v>26</v>
      </c>
      <c r="C94" s="30">
        <v>90</v>
      </c>
      <c r="D94" s="30" t="s">
        <v>211</v>
      </c>
      <c r="E94" s="30" t="s">
        <v>212</v>
      </c>
      <c r="F94" s="30" t="s">
        <v>416</v>
      </c>
    </row>
    <row r="95" spans="1:6" x14ac:dyDescent="0.2">
      <c r="A95" s="30">
        <v>263</v>
      </c>
      <c r="B95" s="30" t="s">
        <v>26</v>
      </c>
      <c r="C95" s="30">
        <v>90</v>
      </c>
      <c r="D95" s="30" t="s">
        <v>213</v>
      </c>
      <c r="E95" s="30" t="s">
        <v>214</v>
      </c>
      <c r="F95" s="30" t="s">
        <v>416</v>
      </c>
    </row>
    <row r="96" spans="1:6" x14ac:dyDescent="0.2">
      <c r="A96" s="30">
        <v>264</v>
      </c>
      <c r="B96" s="30" t="s">
        <v>26</v>
      </c>
      <c r="C96" s="30">
        <v>90</v>
      </c>
      <c r="D96" s="30" t="s">
        <v>215</v>
      </c>
      <c r="F96" s="30" t="s">
        <v>416</v>
      </c>
    </row>
    <row r="97" spans="1:6" x14ac:dyDescent="0.2">
      <c r="A97" s="30">
        <v>265</v>
      </c>
      <c r="B97" s="30" t="s">
        <v>26</v>
      </c>
      <c r="C97" s="30">
        <v>90</v>
      </c>
      <c r="D97" s="30" t="s">
        <v>216</v>
      </c>
      <c r="E97" s="30" t="s">
        <v>217</v>
      </c>
      <c r="F97" s="30" t="s">
        <v>416</v>
      </c>
    </row>
    <row r="98" spans="1:6" x14ac:dyDescent="0.2">
      <c r="A98" s="30">
        <v>266</v>
      </c>
      <c r="B98" s="30" t="s">
        <v>26</v>
      </c>
      <c r="C98" s="30">
        <v>90</v>
      </c>
      <c r="D98" s="30" t="s">
        <v>218</v>
      </c>
      <c r="E98" s="30" t="s">
        <v>219</v>
      </c>
      <c r="F98" s="30" t="s">
        <v>412</v>
      </c>
    </row>
    <row r="99" spans="1:6" x14ac:dyDescent="0.2">
      <c r="A99" s="30">
        <v>267</v>
      </c>
      <c r="B99" s="30" t="s">
        <v>32</v>
      </c>
      <c r="C99" s="30">
        <v>90</v>
      </c>
      <c r="D99" s="30" t="s">
        <v>220</v>
      </c>
      <c r="E99" s="30" t="s">
        <v>221</v>
      </c>
      <c r="F99" s="30" t="s">
        <v>393</v>
      </c>
    </row>
    <row r="100" spans="1:6" x14ac:dyDescent="0.2">
      <c r="A100" s="30">
        <v>268</v>
      </c>
      <c r="B100" s="30" t="s">
        <v>32</v>
      </c>
      <c r="C100" s="30">
        <v>90</v>
      </c>
      <c r="D100" s="30" t="s">
        <v>222</v>
      </c>
      <c r="E100" s="30" t="s">
        <v>223</v>
      </c>
      <c r="F100" s="30" t="s">
        <v>396</v>
      </c>
    </row>
    <row r="101" spans="1:6" x14ac:dyDescent="0.2">
      <c r="A101" s="30">
        <v>269</v>
      </c>
      <c r="B101" s="30" t="s">
        <v>32</v>
      </c>
      <c r="C101" s="30">
        <v>90</v>
      </c>
      <c r="D101" s="30" t="s">
        <v>224</v>
      </c>
      <c r="E101" s="30" t="s">
        <v>225</v>
      </c>
      <c r="F101" s="30" t="s">
        <v>394</v>
      </c>
    </row>
    <row r="102" spans="1:6" x14ac:dyDescent="0.2">
      <c r="A102" s="30">
        <v>270</v>
      </c>
      <c r="B102" s="30" t="s">
        <v>32</v>
      </c>
      <c r="C102" s="30">
        <v>90</v>
      </c>
      <c r="D102" s="30" t="s">
        <v>226</v>
      </c>
      <c r="E102" s="30" t="s">
        <v>227</v>
      </c>
      <c r="F102" s="30" t="s">
        <v>394</v>
      </c>
    </row>
    <row r="103" spans="1:6" x14ac:dyDescent="0.2">
      <c r="A103" s="30">
        <v>271</v>
      </c>
      <c r="B103" s="30" t="s">
        <v>32</v>
      </c>
      <c r="C103" s="30">
        <v>90</v>
      </c>
      <c r="D103" s="30" t="s">
        <v>228</v>
      </c>
      <c r="E103" s="30" t="s">
        <v>229</v>
      </c>
      <c r="F103" s="30" t="s">
        <v>394</v>
      </c>
    </row>
    <row r="104" spans="1:6" x14ac:dyDescent="0.2">
      <c r="A104" s="30">
        <v>272</v>
      </c>
      <c r="B104" s="30" t="s">
        <v>32</v>
      </c>
      <c r="C104" s="30">
        <v>90</v>
      </c>
      <c r="F104" s="30" t="s">
        <v>394</v>
      </c>
    </row>
    <row r="105" spans="1:6" x14ac:dyDescent="0.2">
      <c r="A105" s="30">
        <v>301</v>
      </c>
      <c r="B105" s="30" t="s">
        <v>33</v>
      </c>
      <c r="C105" s="30">
        <v>80</v>
      </c>
      <c r="D105" s="30" t="s">
        <v>230</v>
      </c>
      <c r="E105" s="30" t="s">
        <v>231</v>
      </c>
      <c r="F105" s="30" t="s">
        <v>417</v>
      </c>
    </row>
    <row r="106" spans="1:6" x14ac:dyDescent="0.2">
      <c r="A106" s="30">
        <v>302</v>
      </c>
      <c r="B106" s="30" t="s">
        <v>33</v>
      </c>
      <c r="C106" s="30">
        <v>80</v>
      </c>
      <c r="D106" s="30" t="s">
        <v>232</v>
      </c>
      <c r="E106" s="30" t="s">
        <v>233</v>
      </c>
      <c r="F106" s="30" t="s">
        <v>417</v>
      </c>
    </row>
    <row r="107" spans="1:6" x14ac:dyDescent="0.2">
      <c r="A107" s="30">
        <v>303</v>
      </c>
      <c r="B107" s="30" t="s">
        <v>33</v>
      </c>
      <c r="C107" s="30">
        <v>80</v>
      </c>
      <c r="D107" s="30" t="s">
        <v>234</v>
      </c>
      <c r="E107" s="30" t="s">
        <v>235</v>
      </c>
      <c r="F107" s="30" t="s">
        <v>417</v>
      </c>
    </row>
    <row r="108" spans="1:6" x14ac:dyDescent="0.2">
      <c r="A108" s="30">
        <v>304</v>
      </c>
      <c r="B108" s="30" t="s">
        <v>33</v>
      </c>
      <c r="C108" s="30">
        <v>80</v>
      </c>
      <c r="D108" s="30" t="s">
        <v>236</v>
      </c>
      <c r="E108" s="30" t="s">
        <v>237</v>
      </c>
      <c r="F108" s="30" t="s">
        <v>417</v>
      </c>
    </row>
    <row r="109" spans="1:6" x14ac:dyDescent="0.2">
      <c r="A109" s="30">
        <v>305</v>
      </c>
      <c r="B109" s="30" t="s">
        <v>33</v>
      </c>
      <c r="C109" s="30">
        <v>80</v>
      </c>
      <c r="D109" s="30" t="s">
        <v>238</v>
      </c>
      <c r="E109" s="30" t="s">
        <v>239</v>
      </c>
      <c r="F109" s="30" t="s">
        <v>397</v>
      </c>
    </row>
    <row r="110" spans="1:6" x14ac:dyDescent="0.2">
      <c r="A110" s="30">
        <v>306</v>
      </c>
      <c r="B110" s="30" t="s">
        <v>33</v>
      </c>
      <c r="C110" s="30">
        <v>80</v>
      </c>
      <c r="D110" s="30" t="s">
        <v>240</v>
      </c>
      <c r="E110" s="30" t="s">
        <v>241</v>
      </c>
      <c r="F110" s="30" t="s">
        <v>397</v>
      </c>
    </row>
    <row r="111" spans="1:6" x14ac:dyDescent="0.2">
      <c r="A111" s="30">
        <v>307</v>
      </c>
      <c r="B111" s="30" t="s">
        <v>33</v>
      </c>
      <c r="C111" s="30">
        <v>80</v>
      </c>
      <c r="D111" s="30" t="s">
        <v>242</v>
      </c>
      <c r="E111" s="30" t="s">
        <v>243</v>
      </c>
      <c r="F111" s="30" t="s">
        <v>397</v>
      </c>
    </row>
    <row r="112" spans="1:6" x14ac:dyDescent="0.2">
      <c r="A112" s="30">
        <v>308</v>
      </c>
      <c r="B112" s="30" t="s">
        <v>33</v>
      </c>
      <c r="C112" s="30">
        <v>80</v>
      </c>
      <c r="D112" s="30" t="s">
        <v>244</v>
      </c>
      <c r="E112" s="30" t="s">
        <v>245</v>
      </c>
      <c r="F112" s="30" t="s">
        <v>397</v>
      </c>
    </row>
    <row r="113" spans="1:6" x14ac:dyDescent="0.2">
      <c r="A113" s="30">
        <v>309</v>
      </c>
      <c r="B113" s="30" t="s">
        <v>33</v>
      </c>
      <c r="C113" s="30">
        <v>80</v>
      </c>
      <c r="D113" s="30" t="s">
        <v>246</v>
      </c>
      <c r="E113" s="30" t="s">
        <v>247</v>
      </c>
      <c r="F113" s="30" t="s">
        <v>418</v>
      </c>
    </row>
    <row r="114" spans="1:6" x14ac:dyDescent="0.2">
      <c r="A114" s="30">
        <v>310</v>
      </c>
      <c r="B114" s="30" t="s">
        <v>33</v>
      </c>
      <c r="C114" s="30">
        <v>80</v>
      </c>
      <c r="D114" s="30" t="s">
        <v>248</v>
      </c>
      <c r="E114" s="30" t="s">
        <v>249</v>
      </c>
      <c r="F114" s="30" t="s">
        <v>418</v>
      </c>
    </row>
    <row r="115" spans="1:6" x14ac:dyDescent="0.2">
      <c r="A115" s="30">
        <v>311</v>
      </c>
      <c r="B115" s="30" t="s">
        <v>33</v>
      </c>
      <c r="C115" s="30">
        <v>80</v>
      </c>
      <c r="D115" s="30" t="s">
        <v>250</v>
      </c>
      <c r="E115" s="30" t="s">
        <v>251</v>
      </c>
      <c r="F115" s="30" t="s">
        <v>418</v>
      </c>
    </row>
    <row r="116" spans="1:6" x14ac:dyDescent="0.2">
      <c r="A116" s="30">
        <v>312</v>
      </c>
      <c r="B116" s="30" t="s">
        <v>33</v>
      </c>
      <c r="C116" s="30">
        <v>80</v>
      </c>
      <c r="D116" s="30" t="s">
        <v>252</v>
      </c>
      <c r="E116" s="30" t="s">
        <v>253</v>
      </c>
      <c r="F116" s="30" t="s">
        <v>418</v>
      </c>
    </row>
    <row r="117" spans="1:6" x14ac:dyDescent="0.2">
      <c r="A117" s="30">
        <v>317</v>
      </c>
      <c r="B117" s="30" t="s">
        <v>33</v>
      </c>
      <c r="C117" s="30">
        <v>80</v>
      </c>
      <c r="D117" s="30" t="s">
        <v>262</v>
      </c>
      <c r="E117" s="30" t="s">
        <v>263</v>
      </c>
      <c r="F117" s="30" t="s">
        <v>396</v>
      </c>
    </row>
    <row r="118" spans="1:6" x14ac:dyDescent="0.2">
      <c r="A118" s="30">
        <v>318</v>
      </c>
      <c r="B118" s="30" t="s">
        <v>33</v>
      </c>
      <c r="C118" s="30">
        <v>80</v>
      </c>
      <c r="D118" s="30" t="s">
        <v>264</v>
      </c>
      <c r="E118" s="30" t="s">
        <v>265</v>
      </c>
      <c r="F118" s="30" t="s">
        <v>398</v>
      </c>
    </row>
    <row r="119" spans="1:6" x14ac:dyDescent="0.2">
      <c r="A119" s="30">
        <v>319</v>
      </c>
      <c r="B119" s="30" t="s">
        <v>33</v>
      </c>
      <c r="C119" s="30">
        <v>80</v>
      </c>
      <c r="D119" s="30" t="s">
        <v>266</v>
      </c>
      <c r="E119" s="30" t="s">
        <v>267</v>
      </c>
      <c r="F119" s="30" t="s">
        <v>398</v>
      </c>
    </row>
    <row r="120" spans="1:6" x14ac:dyDescent="0.2">
      <c r="A120" s="30">
        <v>320</v>
      </c>
      <c r="B120" s="30" t="s">
        <v>33</v>
      </c>
      <c r="C120" s="30">
        <v>80</v>
      </c>
      <c r="D120" s="30" t="s">
        <v>268</v>
      </c>
      <c r="E120" s="30" t="s">
        <v>269</v>
      </c>
      <c r="F120" s="30" t="s">
        <v>398</v>
      </c>
    </row>
    <row r="121" spans="1:6" x14ac:dyDescent="0.2">
      <c r="A121" s="30">
        <v>321</v>
      </c>
      <c r="B121" s="30" t="s">
        <v>33</v>
      </c>
      <c r="C121" s="30">
        <v>80</v>
      </c>
      <c r="D121" s="30" t="s">
        <v>81</v>
      </c>
      <c r="E121" s="30" t="s">
        <v>270</v>
      </c>
      <c r="F121" s="30" t="s">
        <v>398</v>
      </c>
    </row>
    <row r="122" spans="1:6" x14ac:dyDescent="0.2">
      <c r="A122" s="30">
        <v>322</v>
      </c>
      <c r="B122" s="30" t="s">
        <v>33</v>
      </c>
      <c r="C122" s="30">
        <v>80</v>
      </c>
      <c r="D122" s="30" t="s">
        <v>271</v>
      </c>
      <c r="E122" s="30" t="s">
        <v>272</v>
      </c>
      <c r="F122" s="30" t="s">
        <v>398</v>
      </c>
    </row>
    <row r="123" spans="1:6" x14ac:dyDescent="0.2">
      <c r="A123" s="30">
        <v>323</v>
      </c>
      <c r="B123" s="30" t="s">
        <v>33</v>
      </c>
      <c r="C123" s="30">
        <v>80</v>
      </c>
      <c r="D123" s="30" t="s">
        <v>273</v>
      </c>
      <c r="E123" s="30" t="s">
        <v>274</v>
      </c>
      <c r="F123" s="30" t="s">
        <v>419</v>
      </c>
    </row>
    <row r="124" spans="1:6" x14ac:dyDescent="0.2">
      <c r="A124" s="30">
        <v>324</v>
      </c>
      <c r="B124" s="30" t="s">
        <v>33</v>
      </c>
      <c r="C124" s="30">
        <v>80</v>
      </c>
      <c r="D124" s="30" t="s">
        <v>275</v>
      </c>
      <c r="E124" s="30" t="s">
        <v>276</v>
      </c>
      <c r="F124" s="30" t="s">
        <v>419</v>
      </c>
    </row>
    <row r="125" spans="1:6" x14ac:dyDescent="0.2">
      <c r="A125" s="30">
        <v>325</v>
      </c>
      <c r="B125" s="30" t="s">
        <v>33</v>
      </c>
      <c r="C125" s="30">
        <v>80</v>
      </c>
      <c r="D125" s="30" t="s">
        <v>277</v>
      </c>
      <c r="E125" s="30" t="s">
        <v>278</v>
      </c>
      <c r="F125" s="30" t="s">
        <v>419</v>
      </c>
    </row>
    <row r="126" spans="1:6" x14ac:dyDescent="0.2">
      <c r="A126" s="30">
        <v>326</v>
      </c>
      <c r="B126" s="30" t="s">
        <v>33</v>
      </c>
      <c r="C126" s="30">
        <v>80</v>
      </c>
      <c r="D126" s="30" t="s">
        <v>279</v>
      </c>
      <c r="E126" s="30" t="s">
        <v>280</v>
      </c>
      <c r="F126" s="30" t="s">
        <v>419</v>
      </c>
    </row>
    <row r="127" spans="1:6" x14ac:dyDescent="0.2">
      <c r="A127" s="30">
        <v>330</v>
      </c>
      <c r="B127" s="30" t="s">
        <v>33</v>
      </c>
      <c r="C127" s="30">
        <v>80</v>
      </c>
      <c r="F127" s="30" t="s">
        <v>397</v>
      </c>
    </row>
    <row r="128" spans="1:6" x14ac:dyDescent="0.2">
      <c r="A128" s="30">
        <v>331</v>
      </c>
      <c r="B128" s="30" t="s">
        <v>33</v>
      </c>
      <c r="C128" s="30">
        <v>80</v>
      </c>
      <c r="F128" s="30" t="s">
        <v>397</v>
      </c>
    </row>
    <row r="129" spans="1:6" x14ac:dyDescent="0.2">
      <c r="A129" s="30">
        <v>313</v>
      </c>
      <c r="B129" s="30" t="s">
        <v>34</v>
      </c>
      <c r="C129" s="30">
        <v>80</v>
      </c>
      <c r="D129" s="30" t="s">
        <v>254</v>
      </c>
      <c r="E129" s="30" t="s">
        <v>255</v>
      </c>
      <c r="F129" s="30" t="s">
        <v>397</v>
      </c>
    </row>
    <row r="130" spans="1:6" x14ac:dyDescent="0.2">
      <c r="A130" s="30">
        <v>314</v>
      </c>
      <c r="B130" s="30" t="s">
        <v>34</v>
      </c>
      <c r="C130" s="30">
        <v>80</v>
      </c>
      <c r="D130" s="30" t="s">
        <v>256</v>
      </c>
      <c r="E130" s="30" t="s">
        <v>257</v>
      </c>
      <c r="F130" s="30" t="s">
        <v>393</v>
      </c>
    </row>
    <row r="131" spans="1:6" x14ac:dyDescent="0.2">
      <c r="A131" s="30">
        <v>315</v>
      </c>
      <c r="B131" s="30" t="s">
        <v>34</v>
      </c>
      <c r="C131" s="30">
        <v>80</v>
      </c>
      <c r="D131" s="30" t="s">
        <v>258</v>
      </c>
      <c r="E131" s="30" t="s">
        <v>259</v>
      </c>
      <c r="F131" s="30" t="s">
        <v>397</v>
      </c>
    </row>
    <row r="132" spans="1:6" x14ac:dyDescent="0.2">
      <c r="A132" s="30">
        <v>316</v>
      </c>
      <c r="B132" s="30" t="s">
        <v>34</v>
      </c>
      <c r="C132" s="30">
        <v>80</v>
      </c>
      <c r="D132" s="30" t="s">
        <v>260</v>
      </c>
      <c r="E132" s="30" t="s">
        <v>261</v>
      </c>
      <c r="F132" s="30" t="s">
        <v>393</v>
      </c>
    </row>
    <row r="133" spans="1:6" x14ac:dyDescent="0.2">
      <c r="A133" s="30">
        <v>327</v>
      </c>
      <c r="B133" s="30" t="s">
        <v>34</v>
      </c>
      <c r="C133" s="30">
        <v>80</v>
      </c>
      <c r="D133" s="30" t="s">
        <v>281</v>
      </c>
      <c r="F133" s="30" t="s">
        <v>393</v>
      </c>
    </row>
    <row r="134" spans="1:6" x14ac:dyDescent="0.2">
      <c r="A134" s="30">
        <v>328</v>
      </c>
      <c r="B134" s="30" t="s">
        <v>34</v>
      </c>
      <c r="C134" s="30">
        <v>80</v>
      </c>
      <c r="F134" s="30" t="s">
        <v>397</v>
      </c>
    </row>
    <row r="135" spans="1:6" x14ac:dyDescent="0.2">
      <c r="A135" s="30">
        <v>329</v>
      </c>
      <c r="B135" s="30" t="s">
        <v>34</v>
      </c>
      <c r="C135" s="30">
        <v>80</v>
      </c>
      <c r="F135" s="30" t="s">
        <v>397</v>
      </c>
    </row>
    <row r="136" spans="1:6" x14ac:dyDescent="0.2">
      <c r="A136" s="30">
        <v>355</v>
      </c>
      <c r="B136" s="30" t="s">
        <v>35</v>
      </c>
      <c r="C136" s="30">
        <v>80</v>
      </c>
      <c r="D136" s="30" t="s">
        <v>294</v>
      </c>
      <c r="E136" s="30" t="s">
        <v>295</v>
      </c>
      <c r="F136" s="30" t="s">
        <v>407</v>
      </c>
    </row>
    <row r="137" spans="1:6" x14ac:dyDescent="0.2">
      <c r="A137" s="30">
        <v>356</v>
      </c>
      <c r="B137" s="30" t="s">
        <v>35</v>
      </c>
      <c r="C137" s="30">
        <v>80</v>
      </c>
      <c r="D137" s="30" t="s">
        <v>296</v>
      </c>
      <c r="E137" s="30" t="s">
        <v>297</v>
      </c>
      <c r="F137" s="30" t="s">
        <v>407</v>
      </c>
    </row>
    <row r="138" spans="1:6" x14ac:dyDescent="0.2">
      <c r="A138" s="30">
        <v>357</v>
      </c>
      <c r="B138" s="30" t="s">
        <v>35</v>
      </c>
      <c r="C138" s="30">
        <v>80</v>
      </c>
      <c r="D138" s="30" t="s">
        <v>298</v>
      </c>
      <c r="E138" s="30" t="s">
        <v>299</v>
      </c>
      <c r="F138" s="30" t="s">
        <v>420</v>
      </c>
    </row>
    <row r="139" spans="1:6" x14ac:dyDescent="0.2">
      <c r="A139" s="30">
        <v>358</v>
      </c>
      <c r="B139" s="30" t="s">
        <v>35</v>
      </c>
      <c r="C139" s="30">
        <v>80</v>
      </c>
      <c r="D139" s="30" t="s">
        <v>300</v>
      </c>
      <c r="E139" s="30" t="s">
        <v>301</v>
      </c>
      <c r="F139" s="30" t="s">
        <v>420</v>
      </c>
    </row>
    <row r="140" spans="1:6" x14ac:dyDescent="0.2">
      <c r="A140" s="30">
        <v>359</v>
      </c>
      <c r="B140" s="30" t="s">
        <v>35</v>
      </c>
      <c r="C140" s="30">
        <v>80</v>
      </c>
      <c r="D140" s="30" t="s">
        <v>302</v>
      </c>
      <c r="E140" s="30" t="s">
        <v>303</v>
      </c>
      <c r="F140" s="30" t="s">
        <v>405</v>
      </c>
    </row>
    <row r="141" spans="1:6" x14ac:dyDescent="0.2">
      <c r="A141" s="30">
        <v>360</v>
      </c>
      <c r="B141" s="30" t="s">
        <v>35</v>
      </c>
      <c r="C141" s="30">
        <v>80</v>
      </c>
      <c r="D141" s="30" t="s">
        <v>304</v>
      </c>
      <c r="E141" s="30" t="s">
        <v>305</v>
      </c>
      <c r="F141" s="30" t="s">
        <v>405</v>
      </c>
    </row>
    <row r="142" spans="1:6" x14ac:dyDescent="0.2">
      <c r="A142" s="30">
        <v>361</v>
      </c>
      <c r="B142" s="30" t="s">
        <v>35</v>
      </c>
      <c r="C142" s="30">
        <v>80</v>
      </c>
      <c r="D142" s="30" t="s">
        <v>306</v>
      </c>
      <c r="E142" s="30" t="s">
        <v>307</v>
      </c>
      <c r="F142" s="30" t="s">
        <v>421</v>
      </c>
    </row>
    <row r="143" spans="1:6" x14ac:dyDescent="0.2">
      <c r="A143" s="30">
        <v>362</v>
      </c>
      <c r="B143" s="30" t="s">
        <v>35</v>
      </c>
      <c r="C143" s="30">
        <v>80</v>
      </c>
      <c r="D143" s="30" t="s">
        <v>308</v>
      </c>
      <c r="E143" s="30" t="s">
        <v>309</v>
      </c>
      <c r="F143" s="30" t="s">
        <v>421</v>
      </c>
    </row>
    <row r="144" spans="1:6" x14ac:dyDescent="0.2">
      <c r="A144" s="30">
        <v>363</v>
      </c>
      <c r="B144" s="30" t="s">
        <v>35</v>
      </c>
      <c r="C144" s="30">
        <v>80</v>
      </c>
      <c r="D144" s="30" t="s">
        <v>310</v>
      </c>
      <c r="E144" s="30" t="s">
        <v>311</v>
      </c>
      <c r="F144" s="30" t="s">
        <v>402</v>
      </c>
    </row>
    <row r="145" spans="1:6" x14ac:dyDescent="0.2">
      <c r="A145" s="30">
        <v>364</v>
      </c>
      <c r="B145" s="30" t="s">
        <v>35</v>
      </c>
      <c r="C145" s="30">
        <v>80</v>
      </c>
      <c r="D145" s="30" t="s">
        <v>312</v>
      </c>
      <c r="E145" s="30" t="s">
        <v>313</v>
      </c>
      <c r="F145" s="30" t="s">
        <v>402</v>
      </c>
    </row>
    <row r="146" spans="1:6" x14ac:dyDescent="0.2">
      <c r="A146" s="30">
        <v>365</v>
      </c>
      <c r="B146" s="30" t="s">
        <v>35</v>
      </c>
      <c r="C146" s="30">
        <v>80</v>
      </c>
      <c r="D146" s="30" t="s">
        <v>314</v>
      </c>
      <c r="E146" s="30" t="s">
        <v>315</v>
      </c>
      <c r="F146" s="30" t="s">
        <v>406</v>
      </c>
    </row>
    <row r="147" spans="1:6" x14ac:dyDescent="0.2">
      <c r="A147" s="30">
        <v>366</v>
      </c>
      <c r="B147" s="30" t="s">
        <v>35</v>
      </c>
      <c r="C147" s="30">
        <v>80</v>
      </c>
      <c r="D147" s="30" t="s">
        <v>316</v>
      </c>
      <c r="E147" s="30" t="s">
        <v>317</v>
      </c>
      <c r="F147" s="30" t="s">
        <v>408</v>
      </c>
    </row>
    <row r="148" spans="1:6" x14ac:dyDescent="0.2">
      <c r="A148" s="30">
        <v>367</v>
      </c>
      <c r="B148" s="30" t="s">
        <v>35</v>
      </c>
      <c r="C148" s="30">
        <v>80</v>
      </c>
      <c r="D148" s="30" t="s">
        <v>318</v>
      </c>
      <c r="E148" s="30" t="s">
        <v>319</v>
      </c>
      <c r="F148" s="30" t="s">
        <v>408</v>
      </c>
    </row>
    <row r="149" spans="1:6" x14ac:dyDescent="0.2">
      <c r="A149" s="30">
        <v>368</v>
      </c>
      <c r="B149" s="30" t="s">
        <v>35</v>
      </c>
      <c r="C149" s="30">
        <v>80</v>
      </c>
      <c r="D149" s="30" t="s">
        <v>320</v>
      </c>
      <c r="E149" s="30" t="s">
        <v>321</v>
      </c>
      <c r="F149" s="30" t="s">
        <v>404</v>
      </c>
    </row>
    <row r="150" spans="1:6" x14ac:dyDescent="0.2">
      <c r="A150" s="30">
        <v>369</v>
      </c>
      <c r="B150" s="30" t="s">
        <v>35</v>
      </c>
      <c r="C150" s="30">
        <v>80</v>
      </c>
      <c r="D150" s="30" t="s">
        <v>322</v>
      </c>
      <c r="E150" s="30" t="s">
        <v>323</v>
      </c>
      <c r="F150" s="30" t="s">
        <v>404</v>
      </c>
    </row>
    <row r="151" spans="1:6" x14ac:dyDescent="0.2">
      <c r="A151" s="30">
        <v>370</v>
      </c>
      <c r="B151" s="30" t="s">
        <v>35</v>
      </c>
      <c r="C151" s="30">
        <v>80</v>
      </c>
      <c r="D151" s="30" t="s">
        <v>324</v>
      </c>
      <c r="E151" s="30" t="s">
        <v>325</v>
      </c>
      <c r="F151" s="30" t="s">
        <v>404</v>
      </c>
    </row>
    <row r="152" spans="1:6" x14ac:dyDescent="0.2">
      <c r="A152" s="30">
        <v>373</v>
      </c>
      <c r="B152" s="30" t="s">
        <v>35</v>
      </c>
      <c r="C152" s="30">
        <v>80</v>
      </c>
      <c r="D152" s="30" t="s">
        <v>328</v>
      </c>
      <c r="E152" s="30" t="s">
        <v>329</v>
      </c>
      <c r="F152" s="30" t="s">
        <v>422</v>
      </c>
    </row>
    <row r="153" spans="1:6" x14ac:dyDescent="0.2">
      <c r="A153" s="30">
        <v>374</v>
      </c>
      <c r="B153" s="30" t="s">
        <v>35</v>
      </c>
      <c r="C153" s="30">
        <v>80</v>
      </c>
      <c r="D153" s="30" t="s">
        <v>330</v>
      </c>
      <c r="E153" s="30" t="s">
        <v>331</v>
      </c>
      <c r="F153" s="30" t="s">
        <v>422</v>
      </c>
    </row>
    <row r="154" spans="1:6" x14ac:dyDescent="0.2">
      <c r="A154" s="30">
        <v>375</v>
      </c>
      <c r="B154" s="30" t="s">
        <v>35</v>
      </c>
      <c r="C154" s="30">
        <v>80</v>
      </c>
      <c r="D154" s="30" t="s">
        <v>332</v>
      </c>
      <c r="E154" s="30" t="s">
        <v>333</v>
      </c>
      <c r="F154" s="30" t="s">
        <v>411</v>
      </c>
    </row>
    <row r="155" spans="1:6" x14ac:dyDescent="0.2">
      <c r="A155" s="30">
        <v>376</v>
      </c>
      <c r="B155" s="30" t="s">
        <v>35</v>
      </c>
      <c r="C155" s="30">
        <v>80</v>
      </c>
      <c r="D155" s="30" t="s">
        <v>334</v>
      </c>
      <c r="E155" s="30" t="s">
        <v>335</v>
      </c>
      <c r="F155" s="30" t="s">
        <v>411</v>
      </c>
    </row>
    <row r="156" spans="1:6" x14ac:dyDescent="0.2">
      <c r="A156" s="30">
        <v>377</v>
      </c>
      <c r="B156" s="30" t="s">
        <v>35</v>
      </c>
      <c r="C156" s="30">
        <v>80</v>
      </c>
      <c r="D156" s="30" t="s">
        <v>336</v>
      </c>
      <c r="E156" s="30" t="s">
        <v>315</v>
      </c>
      <c r="F156" s="30" t="s">
        <v>410</v>
      </c>
    </row>
    <row r="157" spans="1:6" x14ac:dyDescent="0.2">
      <c r="A157" s="30">
        <v>378</v>
      </c>
      <c r="B157" s="30" t="s">
        <v>35</v>
      </c>
      <c r="C157" s="30">
        <v>80</v>
      </c>
      <c r="D157" s="30" t="s">
        <v>282</v>
      </c>
      <c r="E157" s="30" t="s">
        <v>283</v>
      </c>
      <c r="F157" s="30" t="s">
        <v>410</v>
      </c>
    </row>
    <row r="158" spans="1:6" x14ac:dyDescent="0.2">
      <c r="A158" s="30">
        <v>379</v>
      </c>
      <c r="B158" s="30" t="s">
        <v>35</v>
      </c>
      <c r="C158" s="30">
        <v>80</v>
      </c>
      <c r="D158" s="30" t="s">
        <v>337</v>
      </c>
      <c r="E158" s="30" t="s">
        <v>338</v>
      </c>
      <c r="F158" s="30" t="s">
        <v>412</v>
      </c>
    </row>
    <row r="159" spans="1:6" x14ac:dyDescent="0.2">
      <c r="A159" s="30">
        <v>381</v>
      </c>
      <c r="B159" s="30" t="s">
        <v>35</v>
      </c>
      <c r="C159" s="30">
        <v>80</v>
      </c>
      <c r="F159" s="30" t="s">
        <v>405</v>
      </c>
    </row>
    <row r="160" spans="1:6" x14ac:dyDescent="0.2">
      <c r="A160" s="30">
        <v>351</v>
      </c>
      <c r="B160" s="30" t="s">
        <v>37</v>
      </c>
      <c r="C160" s="30">
        <v>80</v>
      </c>
      <c r="D160" s="30" t="s">
        <v>286</v>
      </c>
      <c r="E160" s="30" t="s">
        <v>287</v>
      </c>
      <c r="F160" s="30" t="s">
        <v>401</v>
      </c>
    </row>
    <row r="161" spans="1:6" x14ac:dyDescent="0.2">
      <c r="A161" s="30">
        <v>352</v>
      </c>
      <c r="B161" s="30" t="s">
        <v>37</v>
      </c>
      <c r="C161" s="30">
        <v>80</v>
      </c>
      <c r="D161" s="30" t="s">
        <v>288</v>
      </c>
      <c r="E161" s="30" t="s">
        <v>289</v>
      </c>
      <c r="F161" s="30" t="s">
        <v>401</v>
      </c>
    </row>
    <row r="162" spans="1:6" x14ac:dyDescent="0.2">
      <c r="A162" s="30">
        <v>353</v>
      </c>
      <c r="B162" s="30" t="s">
        <v>37</v>
      </c>
      <c r="C162" s="30">
        <v>80</v>
      </c>
      <c r="D162" s="30" t="s">
        <v>290</v>
      </c>
      <c r="E162" s="30" t="s">
        <v>291</v>
      </c>
      <c r="F162" s="30" t="s">
        <v>401</v>
      </c>
    </row>
    <row r="163" spans="1:6" x14ac:dyDescent="0.2">
      <c r="A163" s="30">
        <v>354</v>
      </c>
      <c r="B163" s="30" t="s">
        <v>37</v>
      </c>
      <c r="C163" s="30">
        <v>80</v>
      </c>
      <c r="D163" s="30" t="s">
        <v>292</v>
      </c>
      <c r="E163" s="30" t="s">
        <v>293</v>
      </c>
      <c r="F163" s="30" t="s">
        <v>401</v>
      </c>
    </row>
    <row r="164" spans="1:6" x14ac:dyDescent="0.2">
      <c r="A164" s="30">
        <v>371</v>
      </c>
      <c r="B164" s="30" t="s">
        <v>37</v>
      </c>
      <c r="C164" s="30">
        <v>80</v>
      </c>
      <c r="D164" s="30" t="s">
        <v>85</v>
      </c>
      <c r="E164" s="30" t="s">
        <v>326</v>
      </c>
      <c r="F164" s="30" t="s">
        <v>401</v>
      </c>
    </row>
    <row r="165" spans="1:6" x14ac:dyDescent="0.2">
      <c r="A165" s="30">
        <v>372</v>
      </c>
      <c r="B165" s="30" t="s">
        <v>37</v>
      </c>
      <c r="C165" s="30">
        <v>80</v>
      </c>
      <c r="D165" s="30" t="s">
        <v>99</v>
      </c>
      <c r="E165" s="30" t="s">
        <v>327</v>
      </c>
      <c r="F165" s="30" t="s">
        <v>401</v>
      </c>
    </row>
    <row r="166" spans="1:6" x14ac:dyDescent="0.2">
      <c r="A166" s="30">
        <v>380</v>
      </c>
      <c r="B166" s="30" t="s">
        <v>37</v>
      </c>
      <c r="C166" s="30">
        <v>80</v>
      </c>
      <c r="D166" s="30" t="s">
        <v>189</v>
      </c>
      <c r="E166" s="30" t="s">
        <v>341</v>
      </c>
      <c r="F166" s="30" t="s">
        <v>401</v>
      </c>
    </row>
    <row r="167" spans="1:6" x14ac:dyDescent="0.2">
      <c r="A167" s="30">
        <v>401</v>
      </c>
      <c r="B167" s="30" t="s">
        <v>38</v>
      </c>
      <c r="C167" s="30">
        <v>80</v>
      </c>
      <c r="D167" s="30" t="s">
        <v>342</v>
      </c>
      <c r="E167" s="30" t="s">
        <v>343</v>
      </c>
      <c r="F167" s="30" t="s">
        <v>412</v>
      </c>
    </row>
    <row r="168" spans="1:6" x14ac:dyDescent="0.2">
      <c r="A168" s="30">
        <v>402</v>
      </c>
      <c r="B168" s="30" t="s">
        <v>38</v>
      </c>
      <c r="C168" s="30">
        <v>80</v>
      </c>
      <c r="D168" s="30" t="s">
        <v>344</v>
      </c>
      <c r="E168" s="30" t="s">
        <v>345</v>
      </c>
      <c r="F168" s="30" t="s">
        <v>412</v>
      </c>
    </row>
    <row r="169" spans="1:6" x14ac:dyDescent="0.2">
      <c r="A169" s="30">
        <v>403</v>
      </c>
      <c r="B169" s="30" t="s">
        <v>38</v>
      </c>
      <c r="C169" s="30">
        <v>80</v>
      </c>
      <c r="D169" s="30" t="s">
        <v>346</v>
      </c>
      <c r="E169" s="30" t="s">
        <v>347</v>
      </c>
      <c r="F169" s="30" t="s">
        <v>407</v>
      </c>
    </row>
    <row r="170" spans="1:6" x14ac:dyDescent="0.2">
      <c r="A170" s="30">
        <v>404</v>
      </c>
      <c r="B170" s="30" t="s">
        <v>38</v>
      </c>
      <c r="C170" s="30">
        <v>80</v>
      </c>
      <c r="D170" s="30" t="s">
        <v>348</v>
      </c>
      <c r="E170" s="30" t="s">
        <v>349</v>
      </c>
      <c r="F170" s="30" t="s">
        <v>406</v>
      </c>
    </row>
    <row r="171" spans="1:6" x14ac:dyDescent="0.2">
      <c r="A171" s="30">
        <v>405</v>
      </c>
      <c r="B171" s="30" t="s">
        <v>36</v>
      </c>
      <c r="C171" s="30">
        <v>80</v>
      </c>
      <c r="D171" s="30" t="s">
        <v>350</v>
      </c>
      <c r="E171" s="30" t="s">
        <v>351</v>
      </c>
      <c r="F171" s="30" t="s">
        <v>407</v>
      </c>
    </row>
    <row r="172" spans="1:6" x14ac:dyDescent="0.2">
      <c r="A172" s="30">
        <v>406</v>
      </c>
      <c r="B172" s="30" t="s">
        <v>36</v>
      </c>
      <c r="C172" s="30">
        <v>80</v>
      </c>
      <c r="D172" s="30" t="s">
        <v>352</v>
      </c>
      <c r="E172" s="30" t="s">
        <v>353</v>
      </c>
      <c r="F172" s="30" t="s">
        <v>407</v>
      </c>
    </row>
    <row r="173" spans="1:6" x14ac:dyDescent="0.2">
      <c r="A173" s="30">
        <v>407</v>
      </c>
      <c r="B173" s="30" t="s">
        <v>36</v>
      </c>
      <c r="C173" s="30">
        <v>80</v>
      </c>
      <c r="D173" s="30" t="s">
        <v>354</v>
      </c>
      <c r="E173" s="30" t="s">
        <v>355</v>
      </c>
      <c r="F173" s="30" t="s">
        <v>420</v>
      </c>
    </row>
    <row r="174" spans="1:6" x14ac:dyDescent="0.2">
      <c r="A174" s="30">
        <v>408</v>
      </c>
      <c r="B174" s="30" t="s">
        <v>36</v>
      </c>
      <c r="C174" s="30">
        <v>80</v>
      </c>
      <c r="D174" s="30" t="s">
        <v>356</v>
      </c>
      <c r="E174" s="30" t="s">
        <v>357</v>
      </c>
      <c r="F174" s="30" t="s">
        <v>420</v>
      </c>
    </row>
    <row r="175" spans="1:6" x14ac:dyDescent="0.2">
      <c r="A175" s="30">
        <v>409</v>
      </c>
      <c r="B175" s="30" t="s">
        <v>36</v>
      </c>
      <c r="C175" s="30">
        <v>80</v>
      </c>
      <c r="D175" s="30" t="s">
        <v>358</v>
      </c>
      <c r="E175" s="30" t="s">
        <v>359</v>
      </c>
      <c r="F175" s="30" t="s">
        <v>405</v>
      </c>
    </row>
    <row r="176" spans="1:6" x14ac:dyDescent="0.2">
      <c r="A176" s="30">
        <v>410</v>
      </c>
      <c r="B176" s="30" t="s">
        <v>36</v>
      </c>
      <c r="C176" s="30">
        <v>80</v>
      </c>
      <c r="D176" s="30" t="s">
        <v>167</v>
      </c>
      <c r="E176" s="30" t="s">
        <v>360</v>
      </c>
      <c r="F176" s="30" t="s">
        <v>405</v>
      </c>
    </row>
    <row r="177" spans="1:6" x14ac:dyDescent="0.2">
      <c r="A177" s="30">
        <v>411</v>
      </c>
      <c r="B177" s="30" t="s">
        <v>36</v>
      </c>
      <c r="C177" s="30">
        <v>80</v>
      </c>
      <c r="D177" s="30" t="s">
        <v>361</v>
      </c>
      <c r="E177" s="30" t="s">
        <v>362</v>
      </c>
      <c r="F177" s="30" t="s">
        <v>421</v>
      </c>
    </row>
    <row r="178" spans="1:6" x14ac:dyDescent="0.2">
      <c r="A178" s="30">
        <v>412</v>
      </c>
      <c r="B178" s="30" t="s">
        <v>36</v>
      </c>
      <c r="C178" s="30">
        <v>80</v>
      </c>
      <c r="D178" s="30" t="s">
        <v>363</v>
      </c>
      <c r="E178" s="30" t="s">
        <v>364</v>
      </c>
      <c r="F178" s="30" t="s">
        <v>421</v>
      </c>
    </row>
    <row r="179" spans="1:6" x14ac:dyDescent="0.2">
      <c r="A179" s="30">
        <v>413</v>
      </c>
      <c r="B179" s="30" t="s">
        <v>36</v>
      </c>
      <c r="C179" s="30">
        <v>80</v>
      </c>
      <c r="D179" s="30" t="s">
        <v>365</v>
      </c>
      <c r="E179" s="30" t="s">
        <v>366</v>
      </c>
      <c r="F179" s="30" t="s">
        <v>402</v>
      </c>
    </row>
    <row r="180" spans="1:6" x14ac:dyDescent="0.2">
      <c r="A180" s="30">
        <v>414</v>
      </c>
      <c r="B180" s="30" t="s">
        <v>36</v>
      </c>
      <c r="C180" s="30">
        <v>80</v>
      </c>
      <c r="D180" s="30" t="s">
        <v>367</v>
      </c>
      <c r="E180" s="30" t="s">
        <v>368</v>
      </c>
      <c r="F180" s="30" t="s">
        <v>402</v>
      </c>
    </row>
    <row r="181" spans="1:6" x14ac:dyDescent="0.2">
      <c r="A181" s="30">
        <v>415</v>
      </c>
      <c r="B181" s="30" t="s">
        <v>36</v>
      </c>
      <c r="C181" s="30">
        <v>80</v>
      </c>
      <c r="D181" s="30" t="s">
        <v>369</v>
      </c>
      <c r="E181" s="30" t="s">
        <v>370</v>
      </c>
      <c r="F181" s="30" t="s">
        <v>402</v>
      </c>
    </row>
    <row r="182" spans="1:6" x14ac:dyDescent="0.2">
      <c r="A182" s="30">
        <v>416</v>
      </c>
      <c r="B182" s="30" t="s">
        <v>36</v>
      </c>
      <c r="C182" s="30">
        <v>80</v>
      </c>
      <c r="D182" s="30" t="s">
        <v>371</v>
      </c>
      <c r="E182" s="30" t="s">
        <v>372</v>
      </c>
      <c r="F182" s="30" t="s">
        <v>408</v>
      </c>
    </row>
    <row r="183" spans="1:6" x14ac:dyDescent="0.2">
      <c r="A183" s="30">
        <v>417</v>
      </c>
      <c r="B183" s="30" t="s">
        <v>36</v>
      </c>
      <c r="C183" s="30">
        <v>80</v>
      </c>
      <c r="D183" s="30" t="s">
        <v>126</v>
      </c>
      <c r="E183" s="30" t="s">
        <v>373</v>
      </c>
      <c r="F183" s="30" t="s">
        <v>408</v>
      </c>
    </row>
    <row r="184" spans="1:6" x14ac:dyDescent="0.2">
      <c r="A184" s="30">
        <v>418</v>
      </c>
      <c r="B184" s="30" t="s">
        <v>36</v>
      </c>
      <c r="C184" s="30">
        <v>80</v>
      </c>
      <c r="D184" s="30" t="s">
        <v>374</v>
      </c>
      <c r="E184" s="30" t="s">
        <v>375</v>
      </c>
      <c r="F184" s="30" t="s">
        <v>404</v>
      </c>
    </row>
    <row r="185" spans="1:6" x14ac:dyDescent="0.2">
      <c r="A185" s="30">
        <v>419</v>
      </c>
      <c r="B185" s="30" t="s">
        <v>36</v>
      </c>
      <c r="C185" s="30">
        <v>80</v>
      </c>
      <c r="D185" s="30" t="s">
        <v>376</v>
      </c>
      <c r="E185" s="30" t="s">
        <v>377</v>
      </c>
      <c r="F185" s="30" t="s">
        <v>404</v>
      </c>
    </row>
    <row r="186" spans="1:6" x14ac:dyDescent="0.2">
      <c r="A186" s="30">
        <v>420</v>
      </c>
      <c r="B186" s="30" t="s">
        <v>36</v>
      </c>
      <c r="C186" s="30">
        <v>80</v>
      </c>
      <c r="D186" s="30" t="s">
        <v>378</v>
      </c>
      <c r="E186" s="30" t="s">
        <v>379</v>
      </c>
      <c r="F186" s="30" t="s">
        <v>412</v>
      </c>
    </row>
    <row r="187" spans="1:6" x14ac:dyDescent="0.2">
      <c r="A187" s="30">
        <v>421</v>
      </c>
      <c r="B187" s="30" t="s">
        <v>36</v>
      </c>
      <c r="C187" s="30">
        <v>80</v>
      </c>
      <c r="D187" s="30" t="s">
        <v>380</v>
      </c>
      <c r="E187" s="30" t="s">
        <v>381</v>
      </c>
      <c r="F187" s="30" t="s">
        <v>412</v>
      </c>
    </row>
    <row r="188" spans="1:6" x14ac:dyDescent="0.2">
      <c r="A188" s="30">
        <v>422</v>
      </c>
      <c r="B188" s="30" t="s">
        <v>36</v>
      </c>
      <c r="C188" s="30">
        <v>80</v>
      </c>
      <c r="D188" s="30" t="s">
        <v>60</v>
      </c>
      <c r="E188" s="30" t="s">
        <v>60</v>
      </c>
      <c r="F188" s="30" t="s">
        <v>60</v>
      </c>
    </row>
    <row r="189" spans="1:6" x14ac:dyDescent="0.2">
      <c r="A189" s="30">
        <v>423</v>
      </c>
      <c r="B189" s="30" t="s">
        <v>36</v>
      </c>
      <c r="C189" s="30">
        <v>80</v>
      </c>
      <c r="D189" s="30" t="s">
        <v>382</v>
      </c>
      <c r="E189" s="30" t="s">
        <v>383</v>
      </c>
      <c r="F189" s="30" t="s">
        <v>422</v>
      </c>
    </row>
    <row r="190" spans="1:6" x14ac:dyDescent="0.2">
      <c r="A190" s="30">
        <v>424</v>
      </c>
      <c r="B190" s="30" t="s">
        <v>36</v>
      </c>
      <c r="C190" s="30">
        <v>80</v>
      </c>
      <c r="D190" s="30" t="s">
        <v>384</v>
      </c>
      <c r="E190" s="30" t="s">
        <v>385</v>
      </c>
      <c r="F190" s="30" t="s">
        <v>422</v>
      </c>
    </row>
    <row r="191" spans="1:6" x14ac:dyDescent="0.2">
      <c r="A191" s="30">
        <v>425</v>
      </c>
      <c r="B191" s="30" t="s">
        <v>36</v>
      </c>
      <c r="C191" s="30">
        <v>80</v>
      </c>
      <c r="D191" s="30" t="s">
        <v>386</v>
      </c>
      <c r="E191" s="30" t="s">
        <v>387</v>
      </c>
      <c r="F191" s="30" t="s">
        <v>411</v>
      </c>
    </row>
    <row r="192" spans="1:6" x14ac:dyDescent="0.2">
      <c r="A192" s="30">
        <v>426</v>
      </c>
      <c r="B192" s="30" t="s">
        <v>36</v>
      </c>
      <c r="C192" s="30">
        <v>80</v>
      </c>
      <c r="D192" s="30" t="s">
        <v>388</v>
      </c>
      <c r="E192" s="30" t="s">
        <v>389</v>
      </c>
      <c r="F192" s="30" t="s">
        <v>411</v>
      </c>
    </row>
    <row r="193" spans="1:6" x14ac:dyDescent="0.2">
      <c r="A193" s="30">
        <v>427</v>
      </c>
      <c r="B193" s="30" t="s">
        <v>36</v>
      </c>
      <c r="C193" s="30">
        <v>80</v>
      </c>
      <c r="D193" s="30" t="s">
        <v>390</v>
      </c>
      <c r="E193" s="30" t="s">
        <v>391</v>
      </c>
      <c r="F193" s="30" t="s">
        <v>410</v>
      </c>
    </row>
    <row r="194" spans="1:6" x14ac:dyDescent="0.2">
      <c r="A194" s="30">
        <v>428</v>
      </c>
      <c r="B194" s="30" t="s">
        <v>36</v>
      </c>
      <c r="C194" s="30">
        <v>80</v>
      </c>
      <c r="D194" s="30" t="s">
        <v>284</v>
      </c>
      <c r="E194" s="30" t="s">
        <v>285</v>
      </c>
      <c r="F194" s="30" t="s">
        <v>410</v>
      </c>
    </row>
    <row r="195" spans="1:6" x14ac:dyDescent="0.2">
      <c r="A195" s="30">
        <v>429</v>
      </c>
      <c r="B195" s="30" t="s">
        <v>36</v>
      </c>
      <c r="C195" s="30">
        <v>80</v>
      </c>
      <c r="D195" s="30" t="s">
        <v>339</v>
      </c>
      <c r="E195" s="30" t="s">
        <v>340</v>
      </c>
      <c r="F195" s="30" t="s">
        <v>413</v>
      </c>
    </row>
  </sheetData>
  <autoFilter ref="A1:O1"/>
  <sortState ref="A2:F195">
    <sortCondition ref="B2:B195"/>
    <sortCondition ref="A2:A19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"/>
  <sheetViews>
    <sheetView tabSelected="1" zoomScale="120" zoomScaleNormal="120" workbookViewId="0">
      <pane ySplit="4" topLeftCell="A13" activePane="bottomLeft" state="frozen"/>
      <selection activeCell="G4" sqref="G4"/>
      <selection pane="bottomLeft" activeCell="A13" sqref="A13:XFD37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433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401</v>
      </c>
      <c r="B5" s="3" t="str">
        <f>IFERROR(VLOOKUP($A5,Entries!$A:$F,4,FALSE),"")</f>
        <v>Amy Yapp</v>
      </c>
      <c r="C5" s="3" t="str">
        <f>IFERROR(VLOOKUP($A5,Entries!$A:$F,5,FALSE),"")</f>
        <v>Stevies Royal Pride</v>
      </c>
      <c r="D5" s="3" t="str">
        <f>IFERROR(VLOOKUP($A5,Entries!$A:$F,6,FALSE),"")</f>
        <v>Cotswold Edge</v>
      </c>
      <c r="E5" s="35">
        <v>24.8</v>
      </c>
      <c r="F5" s="66">
        <v>0</v>
      </c>
      <c r="G5" s="35">
        <v>0.8</v>
      </c>
      <c r="H5" s="67">
        <v>4.01</v>
      </c>
      <c r="I5" s="66">
        <v>0</v>
      </c>
      <c r="J5" s="35">
        <f>IF(F5="E","E",IF(I5="E","E",IF(F5="R","R",IF(I5="R","R",SUM(E5:F5,I5)+IF(G5="",0,IF(G5&gt;0,G5,-G5))))))</f>
        <v>25.6</v>
      </c>
      <c r="K5" s="3">
        <f>IFERROR(RANK(J5,$J$5:$J$8,1),"")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403</v>
      </c>
      <c r="B6" s="3" t="str">
        <f>IFERROR(VLOOKUP($A6,Entries!$A:$F,4,FALSE),"")</f>
        <v>Matilde Spyvee</v>
      </c>
      <c r="C6" s="3" t="str">
        <f>IFERROR(VLOOKUP($A6,Entries!$A:$F,5,FALSE),"")</f>
        <v>Sannan Valley Orchid</v>
      </c>
      <c r="D6" s="3" t="str">
        <f>IFERROR(VLOOKUP($A6,Entries!$A:$F,6,FALSE),"")</f>
        <v>Frampton Family</v>
      </c>
      <c r="E6" s="35">
        <v>29.8</v>
      </c>
      <c r="F6" s="66">
        <v>5</v>
      </c>
      <c r="G6" s="35">
        <v>0</v>
      </c>
      <c r="H6" s="67">
        <v>3.58</v>
      </c>
      <c r="I6" s="66">
        <v>0</v>
      </c>
      <c r="J6" s="35">
        <f>IF(F6="E","E",IF(I6="E","E",IF(F6="R","R",IF(I6="R","R",SUM(E6:F6,I6)+IF(G6="",0,IF(G6&gt;0,G6,-G6))))))</f>
        <v>34.799999999999997</v>
      </c>
      <c r="K6" s="3">
        <f>IFERROR(RANK(J6,$J$5:$J$8,1),"")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404</v>
      </c>
      <c r="B7" s="3" t="str">
        <f>IFERROR(VLOOKUP($A7,Entries!$A:$F,4,FALSE),"")</f>
        <v>Lowenna Davis</v>
      </c>
      <c r="C7" s="3" t="str">
        <f>IFERROR(VLOOKUP($A7,Entries!$A:$F,5,FALSE),"")</f>
        <v>Redhill Frisk Me</v>
      </c>
      <c r="D7" s="3" t="str">
        <f>IFERROR(VLOOKUP($A7,Entries!$A:$F,6,FALSE),"")</f>
        <v>Swindon</v>
      </c>
      <c r="E7" s="35">
        <v>31</v>
      </c>
      <c r="F7" s="66">
        <v>8</v>
      </c>
      <c r="G7" s="35">
        <v>7.2</v>
      </c>
      <c r="H7" s="67">
        <v>4.17</v>
      </c>
      <c r="I7" s="66">
        <v>0</v>
      </c>
      <c r="J7" s="35">
        <f>IF(F7="E","E",IF(I7="E","E",IF(F7="R","R",IF(I7="R","R",SUM(E7:F7,I7)+IF(G7="",0,IF(G7&gt;0,G7,-G7))))))</f>
        <v>46.2</v>
      </c>
      <c r="K7" s="3">
        <f>IFERROR(RANK(J7,$J$5:$J$8,1),"")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402</v>
      </c>
      <c r="B8" s="3" t="str">
        <f>IFERROR(VLOOKUP($A8,Entries!$A:$F,4,FALSE),"")</f>
        <v>Polly Webb</v>
      </c>
      <c r="C8" s="3" t="str">
        <f>IFERROR(VLOOKUP($A8,Entries!$A:$F,5,FALSE),"")</f>
        <v>Vidocq</v>
      </c>
      <c r="D8" s="3" t="str">
        <f>IFERROR(VLOOKUP($A8,Entries!$A:$F,6,FALSE),"")</f>
        <v>Cotswold Edge</v>
      </c>
      <c r="E8" s="35">
        <v>32.299999999999997</v>
      </c>
      <c r="F8" s="66">
        <v>0</v>
      </c>
      <c r="G8" s="35">
        <v>59.6</v>
      </c>
      <c r="H8" s="67">
        <v>6.28</v>
      </c>
      <c r="I8" s="66">
        <v>40</v>
      </c>
      <c r="J8" s="35">
        <f>IF(F8="E","E",IF(I8="E","E",IF(F8="R","R",IF(I8="R","R",SUM(E8:F8,I8)+IF(G8="",0,IF(G8&gt;0,G8,-G8))))))</f>
        <v>131.9</v>
      </c>
      <c r="K8" s="3">
        <f>IFERROR(RANK(J8,$J$5:$J$8,1),"")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37"/>
      <c r="E9" s="26"/>
      <c r="F9" s="54"/>
      <c r="G9" s="26"/>
      <c r="H9" s="55"/>
      <c r="I9" s="54"/>
      <c r="J9" s="26"/>
      <c r="O9" s="37"/>
      <c r="P9" s="37"/>
      <c r="Q9" s="37"/>
      <c r="S9" s="42"/>
    </row>
    <row r="10" spans="1:19" ht="18" x14ac:dyDescent="0.25">
      <c r="A10" s="62" t="s">
        <v>434</v>
      </c>
      <c r="E10" s="26"/>
      <c r="F10" s="54"/>
      <c r="G10" s="26"/>
      <c r="H10" s="55"/>
      <c r="I10" s="54"/>
      <c r="J10" s="26"/>
      <c r="O10" s="37"/>
      <c r="P10" s="37"/>
      <c r="Q10" s="37"/>
      <c r="S10" s="42"/>
    </row>
    <row r="11" spans="1:19" x14ac:dyDescent="0.2">
      <c r="A11" s="37"/>
      <c r="E11" s="26"/>
      <c r="F11" s="54"/>
      <c r="G11" s="26"/>
      <c r="H11" s="55"/>
      <c r="I11" s="54"/>
      <c r="J11" s="26"/>
      <c r="O11" s="37"/>
      <c r="P11" s="37"/>
      <c r="Q11" s="37"/>
      <c r="S11" s="42"/>
    </row>
    <row r="12" spans="1:19" s="29" customFormat="1" ht="15" x14ac:dyDescent="0.25">
      <c r="A12" s="32" t="s">
        <v>28</v>
      </c>
      <c r="B12" s="32" t="s">
        <v>1</v>
      </c>
      <c r="C12" s="32" t="s">
        <v>2</v>
      </c>
      <c r="D12" s="32" t="s">
        <v>30</v>
      </c>
      <c r="E12" s="63" t="s">
        <v>14</v>
      </c>
      <c r="F12" s="32" t="s">
        <v>7</v>
      </c>
      <c r="G12" s="32" t="s">
        <v>15</v>
      </c>
      <c r="H12" s="32" t="s">
        <v>19</v>
      </c>
      <c r="I12" s="32" t="s">
        <v>16</v>
      </c>
      <c r="J12" s="32" t="s">
        <v>13</v>
      </c>
      <c r="K12" s="32" t="s">
        <v>17</v>
      </c>
      <c r="O12" s="29" t="s">
        <v>6</v>
      </c>
      <c r="P12" s="29" t="s">
        <v>8</v>
      </c>
      <c r="Q12" s="29" t="s">
        <v>9</v>
      </c>
      <c r="R12" s="53" t="s">
        <v>12</v>
      </c>
    </row>
    <row r="13" spans="1:19" x14ac:dyDescent="0.2">
      <c r="A13" s="64">
        <v>424</v>
      </c>
      <c r="B13" s="3" t="str">
        <f>IFERROR(VLOOKUP($A13,Entries!$A:$F,4,FALSE),"")</f>
        <v>Lottie Parkin</v>
      </c>
      <c r="C13" s="3" t="str">
        <f>IFERROR(VLOOKUP($A13,Entries!$A:$F,5,FALSE),"")</f>
        <v>Smartie Party</v>
      </c>
      <c r="D13" s="3" t="str">
        <f>IFERROR(VLOOKUP($A13,Entries!$A:$F,6,FALSE),"")</f>
        <v>Wessex Gold Shiraz</v>
      </c>
      <c r="E13" s="35">
        <v>28.8</v>
      </c>
      <c r="F13" s="66">
        <v>0</v>
      </c>
      <c r="G13" s="35">
        <v>-2</v>
      </c>
      <c r="H13" s="67">
        <v>3.39</v>
      </c>
      <c r="I13" s="66">
        <v>0</v>
      </c>
      <c r="J13" s="35">
        <f>IF(F13="E","E",IF(I13="E","E",IF(F13="R","R",IF(I13="R","R",SUM(E13:F13,I13)+IF(G13="",0,IF(G13&gt;0,G13,-G13))))))</f>
        <v>30.8</v>
      </c>
      <c r="K13" s="3">
        <f>IFERROR(RANK(J13,$J$13:$J$37,1),"")</f>
        <v>1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407</v>
      </c>
      <c r="B14" s="3" t="str">
        <f>IFERROR(VLOOKUP($A14,Entries!$A:$F,4,FALSE),"")</f>
        <v>Sarah Meredith</v>
      </c>
      <c r="C14" s="3" t="str">
        <f>IFERROR(VLOOKUP($A14,Entries!$A:$F,5,FALSE),"")</f>
        <v>Teo</v>
      </c>
      <c r="D14" s="3" t="str">
        <f>IFERROR(VLOOKUP($A14,Entries!$A:$F,6,FALSE),"")</f>
        <v>Berkeley Birds</v>
      </c>
      <c r="E14" s="35">
        <v>31.3</v>
      </c>
      <c r="F14" s="66">
        <v>0</v>
      </c>
      <c r="G14" s="35">
        <v>0</v>
      </c>
      <c r="H14" s="67">
        <v>3.53</v>
      </c>
      <c r="I14" s="66">
        <v>0</v>
      </c>
      <c r="J14" s="35">
        <f>IF(F14="E","E",IF(I14="E","E",IF(F14="R","R",IF(I14="R","R",SUM(E14:F14,I14)+IF(G14="",0,IF(G14&gt;0,G14,-G14))))))</f>
        <v>31.3</v>
      </c>
      <c r="K14" s="3">
        <f>IFERROR(RANK(J14,$J$13:$J$37,1),"")</f>
        <v>2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412</v>
      </c>
      <c r="B15" s="3" t="str">
        <f>IFERROR(VLOOKUP($A15,Entries!$A:$F,4,FALSE),"")</f>
        <v>Tara Plaister</v>
      </c>
      <c r="C15" s="3" t="str">
        <f>IFERROR(VLOOKUP($A15,Entries!$A:$F,5,FALSE),"")</f>
        <v>Allsorts</v>
      </c>
      <c r="D15" s="3" t="str">
        <f>IFERROR(VLOOKUP($A15,Entries!$A:$F,6,FALSE),"")</f>
        <v>Wessex Gold Claret</v>
      </c>
      <c r="E15" s="35">
        <v>31.3</v>
      </c>
      <c r="F15" s="66">
        <v>0</v>
      </c>
      <c r="G15" s="35">
        <v>1.2</v>
      </c>
      <c r="H15" s="67">
        <v>4.0199999999999996</v>
      </c>
      <c r="I15" s="66">
        <v>0</v>
      </c>
      <c r="J15" s="35">
        <f>IF(F15="E","E",IF(I15="E","E",IF(F15="R","R",IF(I15="R","R",SUM(E15:F15,I15)+IF(G15="",0,IF(G15&gt;0,G15,-G15))))))</f>
        <v>32.5</v>
      </c>
      <c r="K15" s="3">
        <f>IFERROR(RANK(J15,$J$13:$J$37,1),"")</f>
        <v>3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420</v>
      </c>
      <c r="B16" s="3" t="str">
        <f>IFERROR(VLOOKUP($A16,Entries!$A:$F,4,FALSE),"")</f>
        <v>Gemma Allan</v>
      </c>
      <c r="C16" s="3" t="str">
        <f>IFERROR(VLOOKUP($A16,Entries!$A:$F,5,FALSE),"")</f>
        <v>Laurens Pride</v>
      </c>
      <c r="D16" s="3" t="str">
        <f>IFERROR(VLOOKUP($A16,Entries!$A:$F,6,FALSE),"")</f>
        <v>Cotswold Edge</v>
      </c>
      <c r="E16" s="35">
        <v>30</v>
      </c>
      <c r="F16" s="66">
        <v>4</v>
      </c>
      <c r="G16" s="35">
        <v>0</v>
      </c>
      <c r="H16" s="67">
        <v>3.4</v>
      </c>
      <c r="I16" s="66">
        <v>0</v>
      </c>
      <c r="J16" s="35">
        <f>IF(F16="E","E",IF(I16="E","E",IF(F16="R","R",IF(I16="R","R",SUM(E16:F16,I16)+IF(G16="",0,IF(G16&gt;0,G16,-G16))))))</f>
        <v>34</v>
      </c>
      <c r="K16" s="3">
        <f>IFERROR(RANK(J16,$J$13:$J$37,1),"")</f>
        <v>4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413</v>
      </c>
      <c r="B17" s="3" t="str">
        <f>IFERROR(VLOOKUP($A17,Entries!$A:$F,4,FALSE),"")</f>
        <v>Kathy Froom</v>
      </c>
      <c r="C17" s="3" t="str">
        <f>IFERROR(VLOOKUP($A17,Entries!$A:$F,5,FALSE),"")</f>
        <v>Hamberling Indigo</v>
      </c>
      <c r="D17" s="3" t="str">
        <f>IFERROR(VLOOKUP($A17,Entries!$A:$F,6,FALSE),"")</f>
        <v>VWH</v>
      </c>
      <c r="E17" s="35">
        <v>33.299999999999997</v>
      </c>
      <c r="F17" s="66">
        <v>0</v>
      </c>
      <c r="G17" s="35">
        <v>2.4</v>
      </c>
      <c r="H17" s="67">
        <v>4.1500000000000004</v>
      </c>
      <c r="I17" s="66">
        <v>0</v>
      </c>
      <c r="J17" s="35">
        <f>IF(F17="E","E",IF(I17="E","E",IF(F17="R","R",IF(I17="R","R",SUM(E17:F17,I17)+IF(G17="",0,IF(G17&gt;0,G17,-G17))))))</f>
        <v>35.699999999999996</v>
      </c>
      <c r="K17" s="3">
        <f>IFERROR(RANK(J17,$J$13:$J$37,1),"")</f>
        <v>5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406</v>
      </c>
      <c r="B18" s="3" t="str">
        <f>IFERROR(VLOOKUP($A18,Entries!$A:$F,4,FALSE),"")</f>
        <v>Lucy Lazaro-Keen</v>
      </c>
      <c r="C18" s="3" t="str">
        <f>IFERROR(VLOOKUP($A18,Entries!$A:$F,5,FALSE),"")</f>
        <v>Pandora's Elpis</v>
      </c>
      <c r="D18" s="3" t="str">
        <f>IFERROR(VLOOKUP($A18,Entries!$A:$F,6,FALSE),"")</f>
        <v>Frampton Family</v>
      </c>
      <c r="E18" s="35">
        <v>33</v>
      </c>
      <c r="F18" s="66">
        <v>0</v>
      </c>
      <c r="G18" s="35">
        <v>4</v>
      </c>
      <c r="H18" s="67">
        <v>4.09</v>
      </c>
      <c r="I18" s="66">
        <v>0</v>
      </c>
      <c r="J18" s="35">
        <f>IF(F18="E","E",IF(I18="E","E",IF(F18="R","R",IF(I18="R","R",SUM(E18:F18,I18)+IF(G18="",0,IF(G18&gt;0,G18,-G18))))))</f>
        <v>37</v>
      </c>
      <c r="K18" s="3">
        <f>IFERROR(RANK(J18,$J$13:$J$37,1),"")</f>
        <v>6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408</v>
      </c>
      <c r="B19" s="3" t="str">
        <f>IFERROR(VLOOKUP($A19,Entries!$A:$F,4,FALSE),"")</f>
        <v>Linda Eadie</v>
      </c>
      <c r="C19" s="3" t="str">
        <f>IFERROR(VLOOKUP($A19,Entries!$A:$F,5,FALSE),"")</f>
        <v>Horseabout Fox</v>
      </c>
      <c r="D19" s="3" t="str">
        <f>IFERROR(VLOOKUP($A19,Entries!$A:$F,6,FALSE),"")</f>
        <v>Berkeley Birds</v>
      </c>
      <c r="E19" s="35">
        <v>35.5</v>
      </c>
      <c r="F19" s="66">
        <v>0</v>
      </c>
      <c r="G19" s="35">
        <v>2.4</v>
      </c>
      <c r="H19" s="67">
        <v>4.05</v>
      </c>
      <c r="I19" s="66">
        <v>0</v>
      </c>
      <c r="J19" s="35">
        <f>IF(F19="E","E",IF(I19="E","E",IF(F19="R","R",IF(I19="R","R",SUM(E19:F19,I19)+IF(G19="",0,IF(G19&gt;0,G19,-G19))))))</f>
        <v>37.9</v>
      </c>
      <c r="K19" s="3">
        <f>IFERROR(RANK(J19,$J$13:$J$37,1),"")</f>
        <v>7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416</v>
      </c>
      <c r="B20" s="3" t="str">
        <f>IFERROR(VLOOKUP($A20,Entries!$A:$F,4,FALSE),"")</f>
        <v>Lottie Miller</v>
      </c>
      <c r="C20" s="3" t="str">
        <f>IFERROR(VLOOKUP($A20,Entries!$A:$F,5,FALSE),"")</f>
        <v>Big Hands Lynch</v>
      </c>
      <c r="D20" s="3" t="str">
        <f>IFERROR(VLOOKUP($A20,Entries!$A:$F,6,FALSE),"")</f>
        <v>Kings Leaze</v>
      </c>
      <c r="E20" s="35">
        <v>26.8</v>
      </c>
      <c r="F20" s="66">
        <v>8</v>
      </c>
      <c r="G20" s="35">
        <v>4.4000000000000004</v>
      </c>
      <c r="H20" s="67">
        <v>4.0999999999999996</v>
      </c>
      <c r="I20" s="66">
        <v>0</v>
      </c>
      <c r="J20" s="35">
        <f>IF(F20="E","E",IF(I20="E","E",IF(F20="R","R",IF(I20="R","R",SUM(E20:F20,I20)+IF(G20="",0,IF(G20&gt;0,G20,-G20))))))</f>
        <v>39.199999999999996</v>
      </c>
      <c r="K20" s="3">
        <f>IFERROR(RANK(J20,$J$13:$J$37,1),"")</f>
        <v>8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410</v>
      </c>
      <c r="B21" s="3" t="str">
        <f>IFERROR(VLOOKUP($A21,Entries!$A:$F,4,FALSE),"")</f>
        <v>Kayleigh Poole</v>
      </c>
      <c r="C21" s="3" t="str">
        <f>IFERROR(VLOOKUP($A21,Entries!$A:$F,5,FALSE),"")</f>
        <v>Femmie</v>
      </c>
      <c r="D21" s="3" t="str">
        <f>IFERROR(VLOOKUP($A21,Entries!$A:$F,6,FALSE),"")</f>
        <v>Severn Vale</v>
      </c>
      <c r="E21" s="35">
        <v>39.5</v>
      </c>
      <c r="F21" s="66">
        <v>4</v>
      </c>
      <c r="G21" s="35">
        <v>0</v>
      </c>
      <c r="H21" s="67">
        <v>3.54</v>
      </c>
      <c r="I21" s="66">
        <v>0</v>
      </c>
      <c r="J21" s="35">
        <f>IF(F21="E","E",IF(I21="E","E",IF(F21="R","R",IF(I21="R","R",SUM(E21:F21,I21)+IF(G21="",0,IF(G21&gt;0,G21,-G21))))))</f>
        <v>43.5</v>
      </c>
      <c r="K21" s="3">
        <f>IFERROR(RANK(J21,$J$13:$J$37,1),"")</f>
        <v>9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419</v>
      </c>
      <c r="B22" s="3" t="str">
        <f>IFERROR(VLOOKUP($A22,Entries!$A:$F,4,FALSE),"")</f>
        <v>Lorraine Antoniou</v>
      </c>
      <c r="C22" s="3" t="str">
        <f>IFERROR(VLOOKUP($A22,Entries!$A:$F,5,FALSE),"")</f>
        <v>Spot</v>
      </c>
      <c r="D22" s="3" t="str">
        <f>IFERROR(VLOOKUP($A22,Entries!$A:$F,6,FALSE),"")</f>
        <v>Bath</v>
      </c>
      <c r="E22" s="35">
        <v>31.5</v>
      </c>
      <c r="F22" s="66">
        <v>4</v>
      </c>
      <c r="G22" s="35">
        <v>9.6</v>
      </c>
      <c r="H22" s="67">
        <v>4.2300000000000004</v>
      </c>
      <c r="I22" s="66">
        <v>0</v>
      </c>
      <c r="J22" s="35">
        <f>IF(F22="E","E",IF(I22="E","E",IF(F22="R","R",IF(I22="R","R",SUM(E22:F22,I22)+IF(G22="",0,IF(G22&gt;0,G22,-G22))))))</f>
        <v>45.1</v>
      </c>
      <c r="K22" s="3">
        <f>IFERROR(RANK(J22,$J$13:$J$37,1),"")</f>
        <v>10</v>
      </c>
      <c r="O22" s="37"/>
      <c r="P22" s="37"/>
      <c r="Q22" s="37"/>
      <c r="S22" s="42">
        <f>(ROUNDDOWN(R22,0)*60)+((R22-ROUNDDOWN(R22,0))*100)</f>
        <v>0</v>
      </c>
    </row>
    <row r="23" spans="1:19" x14ac:dyDescent="0.2">
      <c r="A23" s="64">
        <v>405</v>
      </c>
      <c r="B23" s="3" t="str">
        <f>IFERROR(VLOOKUP($A23,Entries!$A:$F,4,FALSE),"")</f>
        <v>Holly Bamber</v>
      </c>
      <c r="C23" s="3" t="str">
        <f>IFERROR(VLOOKUP($A23,Entries!$A:$F,5,FALSE),"")</f>
        <v>Springtime Boy</v>
      </c>
      <c r="D23" s="3" t="str">
        <f>IFERROR(VLOOKUP($A23,Entries!$A:$F,6,FALSE),"")</f>
        <v>Frampton Family</v>
      </c>
      <c r="E23" s="35">
        <v>36</v>
      </c>
      <c r="F23" s="66">
        <v>8</v>
      </c>
      <c r="G23" s="35">
        <v>2.2000000000000002</v>
      </c>
      <c r="H23" s="67">
        <v>4.54</v>
      </c>
      <c r="I23" s="66">
        <v>0</v>
      </c>
      <c r="J23" s="35">
        <f>IF(F23="E","E",IF(I23="E","E",IF(F23="R","R",IF(I23="R","R",SUM(E23:F23,I23)+IF(G23="",0,IF(G23&gt;0,G23,-G23))))))</f>
        <v>46.2</v>
      </c>
      <c r="K23" s="3">
        <f>IFERROR(RANK(J23,$J$13:$J$37,1),"")</f>
        <v>11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423</v>
      </c>
      <c r="B24" s="3" t="str">
        <f>IFERROR(VLOOKUP($A24,Entries!$A:$F,4,FALSE),"")</f>
        <v>Rebecca White</v>
      </c>
      <c r="C24" s="3" t="str">
        <f>IFERROR(VLOOKUP($A24,Entries!$A:$F,5,FALSE),"")</f>
        <v>An Irish Knight</v>
      </c>
      <c r="D24" s="3" t="str">
        <f>IFERROR(VLOOKUP($A24,Entries!$A:$F,6,FALSE),"")</f>
        <v>Wessex Gold Shiraz</v>
      </c>
      <c r="E24" s="35">
        <v>40</v>
      </c>
      <c r="F24" s="66">
        <v>4</v>
      </c>
      <c r="G24" s="35">
        <v>3.2</v>
      </c>
      <c r="H24" s="67">
        <v>4.07</v>
      </c>
      <c r="I24" s="66">
        <v>0</v>
      </c>
      <c r="J24" s="35">
        <f>IF(F24="E","E",IF(I24="E","E",IF(F24="R","R",IF(I24="R","R",SUM(E24:F24,I24)+IF(G24="",0,IF(G24&gt;0,G24,-G24))))))</f>
        <v>47.2</v>
      </c>
      <c r="K24" s="3">
        <f>IFERROR(RANK(J24,$J$13:$J$37,1),"")</f>
        <v>12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64">
        <v>425</v>
      </c>
      <c r="B25" s="3" t="str">
        <f>IFERROR(VLOOKUP($A25,Entries!$A:$F,4,FALSE),"")</f>
        <v>Jo Calder</v>
      </c>
      <c r="C25" s="3" t="str">
        <f>IFERROR(VLOOKUP($A25,Entries!$A:$F,5,FALSE),"")</f>
        <v>Ridgeway Lady</v>
      </c>
      <c r="D25" s="3" t="str">
        <f>IFERROR(VLOOKUP($A25,Entries!$A:$F,6,FALSE),"")</f>
        <v>Kennet Vale</v>
      </c>
      <c r="E25" s="35">
        <v>29.5</v>
      </c>
      <c r="F25" s="66">
        <v>4</v>
      </c>
      <c r="G25" s="35">
        <v>17.600000000000001</v>
      </c>
      <c r="H25" s="67">
        <v>4.43</v>
      </c>
      <c r="I25" s="66">
        <v>0</v>
      </c>
      <c r="J25" s="35">
        <f>IF(F25="E","E",IF(I25="E","E",IF(F25="R","R",IF(I25="R","R",SUM(E25:F25,I25)+IF(G25="",0,IF(G25&gt;0,G25,-G25))))))</f>
        <v>51.1</v>
      </c>
      <c r="K25" s="3">
        <f>IFERROR(RANK(J25,$J$13:$J$37,1),"")</f>
        <v>13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64">
        <v>418</v>
      </c>
      <c r="B26" s="3" t="str">
        <f>IFERROR(VLOOKUP($A26,Entries!$A:$F,4,FALSE),"")</f>
        <v>Rachel Yeomans</v>
      </c>
      <c r="C26" s="3" t="str">
        <f>IFERROR(VLOOKUP($A26,Entries!$A:$F,5,FALSE),"")</f>
        <v>Dylan</v>
      </c>
      <c r="D26" s="3" t="str">
        <f>IFERROR(VLOOKUP($A26,Entries!$A:$F,6,FALSE),"")</f>
        <v>Bath</v>
      </c>
      <c r="E26" s="35">
        <v>22.8</v>
      </c>
      <c r="F26" s="66">
        <v>10</v>
      </c>
      <c r="G26" s="35">
        <v>0.4</v>
      </c>
      <c r="H26" s="67">
        <v>4</v>
      </c>
      <c r="I26" s="66">
        <v>20</v>
      </c>
      <c r="J26" s="35">
        <f>IF(F26="E","E",IF(I26="E","E",IF(F26="R","R",IF(I26="R","R",SUM(E26:F26,I26)+IF(G26="",0,IF(G26&gt;0,G26,-G26))))))</f>
        <v>53.199999999999996</v>
      </c>
      <c r="K26" s="3">
        <f>IFERROR(RANK(J26,$J$13:$J$37,1),"")</f>
        <v>14</v>
      </c>
      <c r="O26" s="37"/>
      <c r="P26" s="37"/>
      <c r="Q26" s="37"/>
      <c r="S26" s="42">
        <f>(ROUNDDOWN(R26,0)*60)+((R26-ROUNDDOWN(R26,0))*100)</f>
        <v>0</v>
      </c>
    </row>
    <row r="27" spans="1:19" x14ac:dyDescent="0.2">
      <c r="A27" s="64">
        <v>411</v>
      </c>
      <c r="B27" s="3" t="str">
        <f>IFERROR(VLOOKUP($A27,Entries!$A:$F,4,FALSE),"")</f>
        <v>Jenny Hughes</v>
      </c>
      <c r="C27" s="3" t="str">
        <f>IFERROR(VLOOKUP($A27,Entries!$A:$F,5,FALSE),"")</f>
        <v>Larch Hill Diamond Lass</v>
      </c>
      <c r="D27" s="3" t="str">
        <f>IFERROR(VLOOKUP($A27,Entries!$A:$F,6,FALSE),"")</f>
        <v>Wessex Gold Claret</v>
      </c>
      <c r="E27" s="35">
        <v>40.799999999999997</v>
      </c>
      <c r="F27" s="66">
        <v>8</v>
      </c>
      <c r="G27" s="35">
        <v>4.8</v>
      </c>
      <c r="H27" s="67">
        <v>4.1100000000000003</v>
      </c>
      <c r="I27" s="66">
        <v>0</v>
      </c>
      <c r="J27" s="35">
        <f>IF(F27="E","E",IF(I27="E","E",IF(F27="R","R",IF(I27="R","R",SUM(E27:F27,I27)+IF(G27="",0,IF(G27&gt;0,G27,-G27))))))</f>
        <v>53.599999999999994</v>
      </c>
      <c r="K27" s="3">
        <f>IFERROR(RANK(J27,$J$13:$J$37,1),"")</f>
        <v>15</v>
      </c>
      <c r="O27" s="37"/>
      <c r="P27" s="37"/>
      <c r="Q27" s="37"/>
      <c r="S27" s="42">
        <f>(ROUNDDOWN(R27,0)*60)+((R27-ROUNDDOWN(R27,0))*100)</f>
        <v>0</v>
      </c>
    </row>
    <row r="28" spans="1:19" x14ac:dyDescent="0.2">
      <c r="A28" s="64">
        <v>427</v>
      </c>
      <c r="B28" s="3" t="str">
        <f>IFERROR(VLOOKUP($A28,Entries!$A:$F,4,FALSE),"")</f>
        <v>Charlotte Alford</v>
      </c>
      <c r="C28" s="3" t="s">
        <v>446</v>
      </c>
      <c r="D28" s="3" t="str">
        <f>IFERROR(VLOOKUP($A28,Entries!$A:$F,6,FALSE),"")</f>
        <v>Veteran Horse</v>
      </c>
      <c r="E28" s="35">
        <v>26.8</v>
      </c>
      <c r="F28" s="66">
        <v>16</v>
      </c>
      <c r="G28" s="35">
        <v>20</v>
      </c>
      <c r="H28" s="67">
        <v>4.49</v>
      </c>
      <c r="I28" s="66">
        <v>0</v>
      </c>
      <c r="J28" s="35">
        <f>IF(F28="E","E",IF(I28="E","E",IF(F28="R","R",IF(I28="R","R",SUM(E28:F28,I28)+IF(G28="",0,IF(G28&gt;0,G28,-G28))))))</f>
        <v>62.8</v>
      </c>
      <c r="K28" s="3">
        <f>IFERROR(RANK(J28,$J$13:$J$37,1),"")</f>
        <v>16</v>
      </c>
      <c r="O28" s="37"/>
      <c r="P28" s="37"/>
      <c r="Q28" s="37"/>
      <c r="S28" s="42">
        <f>(ROUNDDOWN(R28,0)*60)+((R28-ROUNDDOWN(R28,0))*100)</f>
        <v>0</v>
      </c>
    </row>
    <row r="29" spans="1:19" x14ac:dyDescent="0.2">
      <c r="A29" s="64">
        <v>414</v>
      </c>
      <c r="B29" s="3" t="str">
        <f>IFERROR(VLOOKUP($A29,Entries!$A:$F,4,FALSE),"")</f>
        <v>Becky Scammell</v>
      </c>
      <c r="C29" s="3" t="str">
        <f>IFERROR(VLOOKUP($A29,Entries!$A:$F,5,FALSE),"")</f>
        <v>Milor de la Bori</v>
      </c>
      <c r="D29" s="3" t="str">
        <f>IFERROR(VLOOKUP($A29,Entries!$A:$F,6,FALSE),"")</f>
        <v>VWH</v>
      </c>
      <c r="E29" s="35">
        <v>30.3</v>
      </c>
      <c r="F29" s="66">
        <v>4</v>
      </c>
      <c r="G29" s="35">
        <v>10</v>
      </c>
      <c r="H29" s="67">
        <v>4.24</v>
      </c>
      <c r="I29" s="66">
        <v>20</v>
      </c>
      <c r="J29" s="35">
        <f>IF(F29="E","E",IF(I29="E","E",IF(F29="R","R",IF(I29="R","R",SUM(E29:F29,I29)+IF(G29="",0,IF(G29&gt;0,G29,-G29))))))</f>
        <v>64.3</v>
      </c>
      <c r="K29" s="3">
        <f>IFERROR(RANK(J29,$J$13:$J$37,1),"")</f>
        <v>17</v>
      </c>
      <c r="O29" s="37"/>
      <c r="P29" s="37"/>
      <c r="Q29" s="37"/>
      <c r="S29" s="42">
        <f>(ROUNDDOWN(R29,0)*60)+((R29-ROUNDDOWN(R29,0))*100)</f>
        <v>0</v>
      </c>
    </row>
    <row r="30" spans="1:19" x14ac:dyDescent="0.2">
      <c r="A30" s="64">
        <v>426</v>
      </c>
      <c r="B30" s="3" t="str">
        <f>IFERROR(VLOOKUP($A30,Entries!$A:$F,4,FALSE),"")</f>
        <v>Gaelle Dierick</v>
      </c>
      <c r="C30" s="3" t="str">
        <f>IFERROR(VLOOKUP($A30,Entries!$A:$F,5,FALSE),"")</f>
        <v>Bella Ferraro</v>
      </c>
      <c r="D30" s="3" t="str">
        <f>IFERROR(VLOOKUP($A30,Entries!$A:$F,6,FALSE),"")</f>
        <v>Kennet Vale</v>
      </c>
      <c r="E30" s="35">
        <v>38.299999999999997</v>
      </c>
      <c r="F30" s="66">
        <v>4</v>
      </c>
      <c r="G30" s="35">
        <v>-2.4</v>
      </c>
      <c r="H30" s="67">
        <v>4.38</v>
      </c>
      <c r="I30" s="66">
        <v>20</v>
      </c>
      <c r="J30" s="35">
        <f>IF(F30="E","E",IF(I30="E","E",IF(F30="R","R",IF(I30="R","R",SUM(E30:F30,I30)+IF(G30="",0,IF(G30&gt;0,G30,-G30))))))</f>
        <v>64.7</v>
      </c>
      <c r="K30" s="3">
        <f>IFERROR(RANK(J30,$J$13:$J$37,1),"")</f>
        <v>18</v>
      </c>
      <c r="O30" s="37"/>
      <c r="P30" s="37"/>
      <c r="Q30" s="37"/>
      <c r="S30" s="42">
        <f>(ROUNDDOWN(R30,0)*60)+((R30-ROUNDDOWN(R30,0))*100)</f>
        <v>0</v>
      </c>
    </row>
    <row r="31" spans="1:19" x14ac:dyDescent="0.2">
      <c r="A31" s="64">
        <v>409</v>
      </c>
      <c r="B31" s="3" t="str">
        <f>IFERROR(VLOOKUP($A31,Entries!$A:$F,4,FALSE),"")</f>
        <v>Emma Flood</v>
      </c>
      <c r="C31" s="3" t="str">
        <f>IFERROR(VLOOKUP($A31,Entries!$A:$F,5,FALSE),"")</f>
        <v>Snow Joke</v>
      </c>
      <c r="D31" s="3" t="str">
        <f>IFERROR(VLOOKUP($A31,Entries!$A:$F,6,FALSE),"")</f>
        <v>Severn Vale</v>
      </c>
      <c r="E31" s="35">
        <v>37.299999999999997</v>
      </c>
      <c r="F31" s="66">
        <v>11</v>
      </c>
      <c r="G31" s="35">
        <v>1.2</v>
      </c>
      <c r="H31" s="67">
        <v>4.0199999999999996</v>
      </c>
      <c r="I31" s="66">
        <v>20</v>
      </c>
      <c r="J31" s="35">
        <f>IF(F31="E","E",IF(I31="E","E",IF(F31="R","R",IF(I31="R","R",SUM(E31:F31,I31)+IF(G31="",0,IF(G31&gt;0,G31,-G31))))))</f>
        <v>69.5</v>
      </c>
      <c r="K31" s="3">
        <f>IFERROR(RANK(J31,$J$13:$J$37,1),"")</f>
        <v>19</v>
      </c>
      <c r="O31" s="37"/>
      <c r="P31" s="37"/>
      <c r="Q31" s="37"/>
      <c r="S31" s="42">
        <f>(ROUNDDOWN(R31,0)*60)+((R31-ROUNDDOWN(R31,0))*100)</f>
        <v>0</v>
      </c>
    </row>
    <row r="32" spans="1:19" x14ac:dyDescent="0.2">
      <c r="A32" s="64">
        <v>429</v>
      </c>
      <c r="B32" s="3" t="str">
        <f>IFERROR(VLOOKUP($A32,Entries!$A:$F,4,FALSE),"")</f>
        <v>Stephanie Swadden</v>
      </c>
      <c r="C32" s="3" t="str">
        <f>IFERROR(VLOOKUP($A32,Entries!$A:$F,5,FALSE),"")</f>
        <v>Pink House Lady</v>
      </c>
      <c r="D32" s="3" t="str">
        <f>IFERROR(VLOOKUP($A32,Entries!$A:$F,6,FALSE),"")</f>
        <v>Wessex Gold</v>
      </c>
      <c r="E32" s="35">
        <v>37</v>
      </c>
      <c r="F32" s="66">
        <v>12</v>
      </c>
      <c r="G32" s="35">
        <v>22.8</v>
      </c>
      <c r="H32" s="67">
        <v>4.5599999999999996</v>
      </c>
      <c r="I32" s="66">
        <v>0</v>
      </c>
      <c r="J32" s="35">
        <f>IF(F32="E","E",IF(I32="E","E",IF(F32="R","R",IF(I32="R","R",SUM(E32:F32,I32)+IF(G32="",0,IF(G32&gt;0,G32,-G32))))))</f>
        <v>71.8</v>
      </c>
      <c r="K32" s="3">
        <f>IFERROR(RANK(J32,$J$13:$J$37,1),"")</f>
        <v>20</v>
      </c>
      <c r="O32" s="37"/>
      <c r="P32" s="37"/>
      <c r="Q32" s="37"/>
      <c r="S32" s="42">
        <f>(ROUNDDOWN(R32,0)*60)+((R32-ROUNDDOWN(R32,0))*100)</f>
        <v>0</v>
      </c>
    </row>
    <row r="33" spans="1:19" x14ac:dyDescent="0.2">
      <c r="A33" s="64">
        <v>421</v>
      </c>
      <c r="B33" s="3" t="str">
        <f>IFERROR(VLOOKUP($A33,Entries!$A:$F,4,FALSE),"")</f>
        <v>Charlotte Brain</v>
      </c>
      <c r="C33" s="3" t="str">
        <f>IFERROR(VLOOKUP($A33,Entries!$A:$F,5,FALSE),"")</f>
        <v>Newhunts Tia Surprise</v>
      </c>
      <c r="D33" s="3" t="str">
        <f>IFERROR(VLOOKUP($A33,Entries!$A:$F,6,FALSE),"")</f>
        <v>Cotswold Edge</v>
      </c>
      <c r="E33" s="35">
        <v>35.299999999999997</v>
      </c>
      <c r="F33" s="66">
        <v>4</v>
      </c>
      <c r="G33" s="35">
        <v>13.2</v>
      </c>
      <c r="H33" s="67">
        <v>4.32</v>
      </c>
      <c r="I33" s="66">
        <v>40</v>
      </c>
      <c r="J33" s="35">
        <f>IF(F33="E","E",IF(I33="E","E",IF(F33="R","R",IF(I33="R","R",SUM(E33:F33,I33)+IF(G33="",0,IF(G33&gt;0,G33,-G33))))))</f>
        <v>92.5</v>
      </c>
      <c r="K33" s="3">
        <f>IFERROR(RANK(J33,$J$13:$J$37,1),"")</f>
        <v>21</v>
      </c>
      <c r="O33" s="37"/>
      <c r="P33" s="37"/>
      <c r="Q33" s="37"/>
      <c r="S33" s="42">
        <f>(ROUNDDOWN(R33,0)*60)+((R33-ROUNDDOWN(R33,0))*100)</f>
        <v>0</v>
      </c>
    </row>
    <row r="34" spans="1:19" x14ac:dyDescent="0.2">
      <c r="A34" s="64">
        <v>415</v>
      </c>
      <c r="B34" s="3" t="str">
        <f>IFERROR(VLOOKUP($A34,Entries!$A:$F,4,FALSE),"")</f>
        <v>Sharon Robbins</v>
      </c>
      <c r="C34" s="3" t="str">
        <f>IFERROR(VLOOKUP($A34,Entries!$A:$F,5,FALSE),"")</f>
        <v>Western Loder</v>
      </c>
      <c r="D34" s="3" t="str">
        <f>IFERROR(VLOOKUP($A34,Entries!$A:$F,6,FALSE),"")</f>
        <v>VWH</v>
      </c>
      <c r="E34" s="35">
        <v>43.5</v>
      </c>
      <c r="F34" s="66">
        <v>4</v>
      </c>
      <c r="G34" s="35">
        <v>8.4</v>
      </c>
      <c r="H34" s="67">
        <v>4.2</v>
      </c>
      <c r="I34" s="66" t="s">
        <v>442</v>
      </c>
      <c r="J34" s="35" t="s">
        <v>33</v>
      </c>
      <c r="K34" s="3" t="s">
        <v>33</v>
      </c>
      <c r="O34" s="37"/>
      <c r="P34" s="37"/>
      <c r="Q34" s="37"/>
      <c r="S34" s="42">
        <f>(ROUNDDOWN(R34,0)*60)+((R34-ROUNDDOWN(R34,0))*100)</f>
        <v>0</v>
      </c>
    </row>
    <row r="35" spans="1:19" x14ac:dyDescent="0.2">
      <c r="A35" s="64">
        <v>417</v>
      </c>
      <c r="B35" s="3" t="str">
        <f>IFERROR(VLOOKUP($A35,Entries!$A:$F,4,FALSE),"")</f>
        <v>Abby Read</v>
      </c>
      <c r="C35" s="3" t="str">
        <f>IFERROR(VLOOKUP($A35,Entries!$A:$F,5,FALSE),"")</f>
        <v>Billy McIlroy</v>
      </c>
      <c r="D35" s="3" t="str">
        <f>IFERROR(VLOOKUP($A35,Entries!$A:$F,6,FALSE),"")</f>
        <v>Kings Leaze</v>
      </c>
      <c r="E35" s="35">
        <v>27.8</v>
      </c>
      <c r="F35" s="66">
        <v>4</v>
      </c>
      <c r="G35" s="35">
        <v>31.6</v>
      </c>
      <c r="H35" s="67">
        <v>5.18</v>
      </c>
      <c r="I35" s="66" t="s">
        <v>442</v>
      </c>
      <c r="J35" s="35" t="s">
        <v>33</v>
      </c>
      <c r="K35" s="3" t="s">
        <v>33</v>
      </c>
      <c r="O35" s="37"/>
      <c r="P35" s="37"/>
      <c r="Q35" s="37"/>
      <c r="S35" s="42">
        <f>(ROUNDDOWN(R35,0)*60)+((R35-ROUNDDOWN(R35,0))*100)</f>
        <v>0</v>
      </c>
    </row>
    <row r="36" spans="1:19" x14ac:dyDescent="0.2">
      <c r="A36" s="64">
        <v>422</v>
      </c>
      <c r="B36" s="3" t="str">
        <f>IFERROR(VLOOKUP($A36,Entries!$A:$F,4,FALSE),"")</f>
        <v>W/D</v>
      </c>
      <c r="C36" s="3" t="str">
        <f>IFERROR(VLOOKUP($A36,Entries!$A:$F,5,FALSE),"")</f>
        <v>W/D</v>
      </c>
      <c r="D36" s="3" t="str">
        <f>IFERROR(VLOOKUP($A36,Entries!$A:$F,6,FALSE),"")</f>
        <v>W/D</v>
      </c>
      <c r="E36" s="35" t="s">
        <v>60</v>
      </c>
      <c r="F36" s="66" t="s">
        <v>60</v>
      </c>
      <c r="G36" s="35" t="s">
        <v>60</v>
      </c>
      <c r="H36" s="67" t="s">
        <v>60</v>
      </c>
      <c r="I36" s="66" t="s">
        <v>60</v>
      </c>
      <c r="J36" s="35" t="s">
        <v>60</v>
      </c>
      <c r="K36" s="3" t="s">
        <v>60</v>
      </c>
      <c r="O36" s="37"/>
      <c r="P36" s="37"/>
      <c r="Q36" s="37"/>
      <c r="S36" s="42">
        <f>(ROUNDDOWN(R36,0)*60)+((R36-ROUNDDOWN(R36,0))*100)</f>
        <v>0</v>
      </c>
    </row>
    <row r="37" spans="1:19" x14ac:dyDescent="0.2">
      <c r="A37" s="64">
        <v>428</v>
      </c>
      <c r="B37" s="3" t="str">
        <f>IFERROR(VLOOKUP($A37,Entries!$A:$F,4,FALSE),"")</f>
        <v>Rachel Hawkins</v>
      </c>
      <c r="C37" s="3" t="str">
        <f>IFERROR(VLOOKUP($A37,Entries!$A:$F,5,FALSE),"")</f>
        <v>Royce</v>
      </c>
      <c r="D37" s="3" t="str">
        <f>IFERROR(VLOOKUP($A37,Entries!$A:$F,6,FALSE),"")</f>
        <v>Veteran Horse</v>
      </c>
      <c r="E37" s="35" t="s">
        <v>60</v>
      </c>
      <c r="F37" s="66" t="s">
        <v>60</v>
      </c>
      <c r="G37" s="35" t="s">
        <v>60</v>
      </c>
      <c r="H37" s="67" t="s">
        <v>60</v>
      </c>
      <c r="I37" s="66" t="s">
        <v>60</v>
      </c>
      <c r="J37" s="35" t="s">
        <v>60</v>
      </c>
      <c r="K37" s="3" t="s">
        <v>60</v>
      </c>
      <c r="O37" s="37"/>
      <c r="P37" s="37"/>
      <c r="Q37" s="37"/>
      <c r="S37" s="42">
        <f>(ROUNDDOWN(R37,0)*60)+((R37-ROUNDDOWN(R37,0))*100)</f>
        <v>0</v>
      </c>
    </row>
    <row r="38" spans="1:19" x14ac:dyDescent="0.2">
      <c r="A38" s="37"/>
      <c r="E38" s="26"/>
      <c r="F38" s="54"/>
      <c r="G38" s="26"/>
      <c r="H38" s="55"/>
      <c r="I38" s="54"/>
      <c r="J38" s="26"/>
      <c r="O38" s="37"/>
      <c r="P38" s="37"/>
      <c r="Q38" s="37"/>
      <c r="S38" s="42"/>
    </row>
  </sheetData>
  <autoFilter ref="A4:T4">
    <sortState ref="A5:S40">
      <sortCondition ref="A4"/>
    </sortState>
  </autoFilter>
  <sortState ref="A13:S37">
    <sortCondition ref="K13:K37"/>
  </sortState>
  <conditionalFormatting sqref="O5:O11 O13:O38">
    <cfRule type="expression" dxfId="76" priority="10">
      <formula>O5=""</formula>
    </cfRule>
  </conditionalFormatting>
  <conditionalFormatting sqref="P5:R5">
    <cfRule type="expression" dxfId="75" priority="9">
      <formula>P5=""</formula>
    </cfRule>
  </conditionalFormatting>
  <conditionalFormatting sqref="P6:R11 P13:R38">
    <cfRule type="expression" dxfId="74" priority="8">
      <formula>P6=""</formula>
    </cfRule>
  </conditionalFormatting>
  <conditionalFormatting sqref="P6:R11 P13:R38">
    <cfRule type="expression" dxfId="73" priority="7">
      <formula>P6=""</formula>
    </cfRule>
  </conditionalFormatting>
  <conditionalFormatting sqref="P6:R11 P13:R38">
    <cfRule type="expression" dxfId="72" priority="5">
      <formula>P6=""</formula>
    </cfRule>
  </conditionalFormatting>
  <conditionalFormatting sqref="K5:K8">
    <cfRule type="duplicateValues" dxfId="71" priority="4"/>
  </conditionalFormatting>
  <conditionalFormatting sqref="K13:K35 K37">
    <cfRule type="duplicateValues" dxfId="70" priority="3"/>
  </conditionalFormatting>
  <conditionalFormatting sqref="K13:K35 K37">
    <cfRule type="duplicateValues" dxfId="69" priority="2"/>
  </conditionalFormatting>
  <conditionalFormatting sqref="K36">
    <cfRule type="duplicateValues" dxfId="68" priority="1"/>
  </conditionalFormatting>
  <pageMargins left="0.25" right="0.25" top="0.75" bottom="0.75" header="0.3" footer="0.3"/>
  <pageSetup paperSize="9" scale="8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6"/>
  <sheetViews>
    <sheetView workbookViewId="0">
      <selection activeCell="J28" sqref="J28"/>
    </sheetView>
  </sheetViews>
  <sheetFormatPr defaultRowHeight="14.25" outlineLevelCol="1" x14ac:dyDescent="0.2"/>
  <cols>
    <col min="1" max="1" width="9.140625" style="30"/>
    <col min="2" max="25" width="7.7109375" style="30" customWidth="1"/>
    <col min="26" max="26" width="9.140625" style="30"/>
    <col min="27" max="27" width="9.140625" style="48" hidden="1" customWidth="1" outlineLevel="1"/>
    <col min="28" max="28" width="9.140625" style="1" collapsed="1"/>
    <col min="29" max="16384" width="9.140625" style="1"/>
  </cols>
  <sheetData>
    <row r="1" spans="1:27" s="29" customFormat="1" ht="15" x14ac:dyDescent="0.25">
      <c r="A1" s="29" t="s">
        <v>5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 t="s">
        <v>13</v>
      </c>
      <c r="AA1" s="40" t="s">
        <v>20</v>
      </c>
    </row>
    <row r="2" spans="1:27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 t="str">
        <f>IFERROR(HLOOKUP("E",$B2:$Y2,1,FALSE),IFERROR(HLOOKUP("R",$B2:$Y2,1,FALSE),IF(AA2&gt;0,"",SUM($B2:$Y2))))</f>
        <v/>
      </c>
      <c r="AA2" s="44">
        <f>COUNTBLANK($B2:$Y2)</f>
        <v>24</v>
      </c>
    </row>
    <row r="3" spans="1:27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 t="str">
        <f t="shared" ref="Z3:Z25" si="0">IFERROR(HLOOKUP("E",$B3:$Y3,1,FALSE),IFERROR(HLOOKUP("R",$B3:$Y3,1,FALSE),IF(AA3&gt;0,"",SUM($B3:$Y3))))</f>
        <v/>
      </c>
      <c r="AA3" s="44">
        <f t="shared" ref="AA3:AA25" si="1">COUNTBLANK($B3:$Y3)</f>
        <v>24</v>
      </c>
    </row>
    <row r="4" spans="1:27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 t="str">
        <f t="shared" si="0"/>
        <v/>
      </c>
      <c r="AA4" s="44">
        <f t="shared" si="1"/>
        <v>24</v>
      </c>
    </row>
    <row r="5" spans="1:27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 t="str">
        <f t="shared" si="0"/>
        <v/>
      </c>
      <c r="AA5" s="44">
        <f t="shared" si="1"/>
        <v>24</v>
      </c>
    </row>
    <row r="6" spans="1:27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 t="str">
        <f t="shared" si="0"/>
        <v/>
      </c>
      <c r="AA6" s="44">
        <f t="shared" si="1"/>
        <v>24</v>
      </c>
    </row>
    <row r="7" spans="1:27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 t="str">
        <f t="shared" si="0"/>
        <v/>
      </c>
      <c r="AA7" s="44">
        <f t="shared" si="1"/>
        <v>24</v>
      </c>
    </row>
    <row r="8" spans="1:27" x14ac:dyDescent="0.2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 t="str">
        <f t="shared" si="0"/>
        <v/>
      </c>
      <c r="AA8" s="44">
        <f t="shared" si="1"/>
        <v>24</v>
      </c>
    </row>
    <row r="9" spans="1:27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 t="str">
        <f t="shared" si="0"/>
        <v/>
      </c>
      <c r="AA9" s="44">
        <f t="shared" si="1"/>
        <v>24</v>
      </c>
    </row>
    <row r="10" spans="1:27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tr">
        <f t="shared" si="0"/>
        <v/>
      </c>
      <c r="AA10" s="44">
        <f t="shared" si="1"/>
        <v>24</v>
      </c>
    </row>
    <row r="11" spans="1:27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 t="str">
        <f t="shared" si="0"/>
        <v/>
      </c>
      <c r="AA11" s="44">
        <f t="shared" si="1"/>
        <v>24</v>
      </c>
    </row>
    <row r="12" spans="1:27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 t="str">
        <f t="shared" si="0"/>
        <v/>
      </c>
      <c r="AA12" s="44">
        <f t="shared" si="1"/>
        <v>24</v>
      </c>
    </row>
    <row r="13" spans="1:27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 t="str">
        <f t="shared" si="0"/>
        <v/>
      </c>
      <c r="AA13" s="44">
        <f t="shared" si="1"/>
        <v>24</v>
      </c>
    </row>
    <row r="14" spans="1:27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 t="str">
        <f t="shared" si="0"/>
        <v/>
      </c>
      <c r="AA14" s="44">
        <f t="shared" si="1"/>
        <v>24</v>
      </c>
    </row>
    <row r="15" spans="1:27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 t="str">
        <f t="shared" si="0"/>
        <v/>
      </c>
      <c r="AA15" s="44">
        <f t="shared" si="1"/>
        <v>24</v>
      </c>
    </row>
    <row r="16" spans="1:27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tr">
        <f t="shared" si="0"/>
        <v/>
      </c>
      <c r="AA16" s="44">
        <f t="shared" si="1"/>
        <v>24</v>
      </c>
    </row>
    <row r="17" spans="1:27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 t="str">
        <f t="shared" si="0"/>
        <v/>
      </c>
      <c r="AA17" s="44">
        <f t="shared" si="1"/>
        <v>24</v>
      </c>
    </row>
    <row r="18" spans="1:27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tr">
        <f t="shared" si="0"/>
        <v/>
      </c>
      <c r="AA18" s="44">
        <f t="shared" si="1"/>
        <v>24</v>
      </c>
    </row>
    <row r="19" spans="1:27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 t="str">
        <f t="shared" si="0"/>
        <v/>
      </c>
      <c r="AA19" s="44">
        <f t="shared" si="1"/>
        <v>24</v>
      </c>
    </row>
    <row r="20" spans="1:27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tr">
        <f t="shared" si="0"/>
        <v/>
      </c>
      <c r="AA20" s="44">
        <f t="shared" si="1"/>
        <v>24</v>
      </c>
    </row>
    <row r="21" spans="1:27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 t="str">
        <f t="shared" si="0"/>
        <v/>
      </c>
      <c r="AA21" s="44">
        <f t="shared" si="1"/>
        <v>24</v>
      </c>
    </row>
    <row r="22" spans="1:27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 t="str">
        <f t="shared" si="0"/>
        <v/>
      </c>
      <c r="AA22" s="44">
        <f t="shared" si="1"/>
        <v>24</v>
      </c>
    </row>
    <row r="23" spans="1:27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 t="str">
        <f t="shared" si="0"/>
        <v/>
      </c>
      <c r="AA23" s="44">
        <f t="shared" si="1"/>
        <v>24</v>
      </c>
    </row>
    <row r="24" spans="1:27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tr">
        <f t="shared" si="0"/>
        <v/>
      </c>
      <c r="AA24" s="44">
        <f t="shared" si="1"/>
        <v>24</v>
      </c>
    </row>
    <row r="25" spans="1:27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 t="str">
        <f t="shared" si="0"/>
        <v/>
      </c>
      <c r="AA25" s="44">
        <f t="shared" si="1"/>
        <v>24</v>
      </c>
    </row>
    <row r="26" spans="1:27" x14ac:dyDescent="0.2">
      <c r="AA26" s="47"/>
    </row>
  </sheetData>
  <conditionalFormatting sqref="B2:Y25">
    <cfRule type="expression" dxfId="67" priority="1">
      <formula>B2=""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6"/>
  <sheetViews>
    <sheetView workbookViewId="0">
      <selection activeCell="M26" sqref="M26"/>
    </sheetView>
  </sheetViews>
  <sheetFormatPr defaultRowHeight="15" outlineLevelCol="1" x14ac:dyDescent="0.25"/>
  <cols>
    <col min="1" max="1" width="9.140625" style="30"/>
    <col min="2" max="25" width="7.7109375" style="30" customWidth="1"/>
    <col min="26" max="26" width="9.140625" style="45"/>
    <col min="27" max="27" width="0" style="46" hidden="1" customWidth="1" outlineLevel="1"/>
    <col min="28" max="28" width="9.140625" style="1" collapsed="1"/>
    <col min="36" max="16384" width="9.140625" style="1"/>
  </cols>
  <sheetData>
    <row r="1" spans="1:27" s="29" customFormat="1" x14ac:dyDescent="0.25">
      <c r="A1" s="29" t="s">
        <v>5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39" t="s">
        <v>13</v>
      </c>
      <c r="AA1" s="40" t="s">
        <v>20</v>
      </c>
    </row>
    <row r="2" spans="1:27" s="1" customFormat="1" ht="14.25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 t="str">
        <f>IFERROR(HLOOKUP("E",$B2:$Y2,1,FALSE),IFERROR(HLOOKUP("R",$B2:$Y2,1,FALSE),IF(AA2&gt;0,"",SUM($B2:$Y2))))</f>
        <v/>
      </c>
      <c r="AA2" s="44">
        <f>COUNTBLANK($B2:$Y2)</f>
        <v>24</v>
      </c>
    </row>
    <row r="3" spans="1:27" s="1" customFormat="1" ht="14.25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 t="str">
        <f t="shared" ref="Z3:Z25" si="0">IFERROR(HLOOKUP("E",$B3:$Y3,1,FALSE),IFERROR(HLOOKUP("R",$B3:$Y3,1,FALSE),IF(AA3&gt;0,"",SUM($B3:$Y3))))</f>
        <v/>
      </c>
      <c r="AA3" s="44">
        <f t="shared" ref="AA3:AA25" si="1">COUNTBLANK($B3:$Y3)</f>
        <v>24</v>
      </c>
    </row>
    <row r="4" spans="1:27" s="1" customFormat="1" ht="14.25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 t="str">
        <f t="shared" si="0"/>
        <v/>
      </c>
      <c r="AA4" s="44">
        <f t="shared" si="1"/>
        <v>24</v>
      </c>
    </row>
    <row r="5" spans="1:27" s="1" customFormat="1" ht="14.25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 t="str">
        <f t="shared" si="0"/>
        <v/>
      </c>
      <c r="AA5" s="44">
        <f t="shared" si="1"/>
        <v>24</v>
      </c>
    </row>
    <row r="6" spans="1:27" s="1" customFormat="1" ht="14.25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 t="str">
        <f t="shared" si="0"/>
        <v/>
      </c>
      <c r="AA6" s="44">
        <f t="shared" si="1"/>
        <v>24</v>
      </c>
    </row>
    <row r="7" spans="1:27" s="1" customFormat="1" ht="14.25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 t="str">
        <f t="shared" si="0"/>
        <v/>
      </c>
      <c r="AA7" s="44">
        <f t="shared" si="1"/>
        <v>24</v>
      </c>
    </row>
    <row r="8" spans="1:27" s="1" customFormat="1" ht="14.25" x14ac:dyDescent="0.2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 t="str">
        <f t="shared" si="0"/>
        <v/>
      </c>
      <c r="AA8" s="44">
        <f t="shared" si="1"/>
        <v>24</v>
      </c>
    </row>
    <row r="9" spans="1:27" s="1" customFormat="1" ht="14.25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 t="str">
        <f t="shared" si="0"/>
        <v/>
      </c>
      <c r="AA9" s="44">
        <f t="shared" si="1"/>
        <v>24</v>
      </c>
    </row>
    <row r="10" spans="1:27" s="1" customFormat="1" ht="14.25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tr">
        <f t="shared" si="0"/>
        <v/>
      </c>
      <c r="AA10" s="44">
        <f t="shared" si="1"/>
        <v>24</v>
      </c>
    </row>
    <row r="11" spans="1:27" s="1" customFormat="1" ht="14.25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 t="str">
        <f t="shared" si="0"/>
        <v/>
      </c>
      <c r="AA11" s="44">
        <f t="shared" si="1"/>
        <v>24</v>
      </c>
    </row>
    <row r="12" spans="1:27" s="1" customFormat="1" ht="14.25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 t="str">
        <f t="shared" si="0"/>
        <v/>
      </c>
      <c r="AA12" s="44">
        <f t="shared" si="1"/>
        <v>24</v>
      </c>
    </row>
    <row r="13" spans="1:27" s="1" customFormat="1" ht="14.25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 t="str">
        <f t="shared" si="0"/>
        <v/>
      </c>
      <c r="AA13" s="44">
        <f t="shared" si="1"/>
        <v>24</v>
      </c>
    </row>
    <row r="14" spans="1:27" s="1" customFormat="1" ht="14.25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 t="str">
        <f t="shared" si="0"/>
        <v/>
      </c>
      <c r="AA14" s="44">
        <f t="shared" si="1"/>
        <v>24</v>
      </c>
    </row>
    <row r="15" spans="1:27" s="1" customFormat="1" ht="14.25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 t="str">
        <f t="shared" si="0"/>
        <v/>
      </c>
      <c r="AA15" s="44">
        <f t="shared" si="1"/>
        <v>24</v>
      </c>
    </row>
    <row r="16" spans="1:27" s="1" customFormat="1" ht="14.25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tr">
        <f t="shared" si="0"/>
        <v/>
      </c>
      <c r="AA16" s="44">
        <f t="shared" si="1"/>
        <v>24</v>
      </c>
    </row>
    <row r="17" spans="1:27" s="1" customFormat="1" ht="14.25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 t="str">
        <f t="shared" si="0"/>
        <v/>
      </c>
      <c r="AA17" s="44">
        <f t="shared" si="1"/>
        <v>24</v>
      </c>
    </row>
    <row r="18" spans="1:27" s="1" customFormat="1" ht="14.25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tr">
        <f t="shared" si="0"/>
        <v/>
      </c>
      <c r="AA18" s="44">
        <f t="shared" si="1"/>
        <v>24</v>
      </c>
    </row>
    <row r="19" spans="1:27" s="1" customFormat="1" ht="14.25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 t="str">
        <f t="shared" si="0"/>
        <v/>
      </c>
      <c r="AA19" s="44">
        <f t="shared" si="1"/>
        <v>24</v>
      </c>
    </row>
    <row r="20" spans="1:27" s="1" customFormat="1" ht="14.25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tr">
        <f t="shared" si="0"/>
        <v/>
      </c>
      <c r="AA20" s="44">
        <f t="shared" si="1"/>
        <v>24</v>
      </c>
    </row>
    <row r="21" spans="1:27" s="1" customFormat="1" ht="14.25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 t="str">
        <f t="shared" si="0"/>
        <v/>
      </c>
      <c r="AA21" s="44">
        <f t="shared" si="1"/>
        <v>24</v>
      </c>
    </row>
    <row r="22" spans="1:27" s="1" customFormat="1" ht="14.25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 t="str">
        <f t="shared" si="0"/>
        <v/>
      </c>
      <c r="AA22" s="44">
        <f t="shared" si="1"/>
        <v>24</v>
      </c>
    </row>
    <row r="23" spans="1:27" s="1" customFormat="1" ht="14.25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 t="str">
        <f t="shared" si="0"/>
        <v/>
      </c>
      <c r="AA23" s="44">
        <f t="shared" si="1"/>
        <v>24</v>
      </c>
    </row>
    <row r="24" spans="1:27" s="1" customFormat="1" ht="14.25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tr">
        <f t="shared" si="0"/>
        <v/>
      </c>
      <c r="AA24" s="44">
        <f t="shared" si="1"/>
        <v>24</v>
      </c>
    </row>
    <row r="25" spans="1:27" s="1" customFormat="1" ht="14.25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 t="str">
        <f t="shared" si="0"/>
        <v/>
      </c>
      <c r="AA25" s="44">
        <f t="shared" si="1"/>
        <v>24</v>
      </c>
    </row>
    <row r="26" spans="1:27" s="1" customFormat="1" ht="14.25" x14ac:dyDescent="0.2">
      <c r="A26" s="4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5"/>
      <c r="AA26" s="46"/>
    </row>
  </sheetData>
  <conditionalFormatting sqref="B2:Y25">
    <cfRule type="expression" dxfId="66" priority="1">
      <formula>B2=""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7"/>
  <sheetViews>
    <sheetView showGridLines="0" zoomScale="90" zoomScaleNormal="90" workbookViewId="0">
      <pane ySplit="3" topLeftCell="A4" activePane="bottomLeft" state="frozen"/>
      <selection activeCell="T28" sqref="T28"/>
      <selection pane="bottomLeft" activeCell="J37" sqref="J37"/>
    </sheetView>
  </sheetViews>
  <sheetFormatPr defaultRowHeight="14.25" outlineLevelCol="1" x14ac:dyDescent="0.2"/>
  <cols>
    <col min="1" max="1" width="8.140625" style="30" bestFit="1" customWidth="1"/>
    <col min="2" max="2" width="8.7109375" style="30" customWidth="1"/>
    <col min="3" max="3" width="20.7109375" style="30" customWidth="1"/>
    <col min="4" max="4" width="27.7109375" style="30" customWidth="1"/>
    <col min="5" max="5" width="28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6384" width="9.140625" style="1"/>
  </cols>
  <sheetData>
    <row r="1" spans="1:13" ht="20.25" x14ac:dyDescent="0.3">
      <c r="D1" s="31" t="s">
        <v>435</v>
      </c>
    </row>
    <row r="3" spans="1:13" ht="15" x14ac:dyDescent="0.25">
      <c r="A3" s="32" t="s">
        <v>28</v>
      </c>
      <c r="B3" s="32" t="s">
        <v>29</v>
      </c>
      <c r="C3" s="32" t="s">
        <v>1</v>
      </c>
      <c r="D3" s="32" t="s">
        <v>2</v>
      </c>
      <c r="E3" s="32" t="s">
        <v>30</v>
      </c>
      <c r="F3" s="32" t="s">
        <v>23</v>
      </c>
      <c r="G3" s="32" t="s">
        <v>24</v>
      </c>
      <c r="H3" s="33" t="s">
        <v>25</v>
      </c>
      <c r="I3" s="33" t="s">
        <v>26</v>
      </c>
      <c r="J3" s="33" t="s">
        <v>22</v>
      </c>
      <c r="K3" s="33"/>
      <c r="L3" s="34" t="s">
        <v>27</v>
      </c>
      <c r="M3" s="34" t="s">
        <v>17</v>
      </c>
    </row>
    <row r="4" spans="1:13" ht="14.25" customHeight="1" x14ac:dyDescent="0.2">
      <c r="A4" s="56">
        <v>101</v>
      </c>
      <c r="B4" s="3" t="str">
        <f>IFERROR(VLOOKUP($A4,Entries!$A:$F,2,FALSE),"")</f>
        <v>A</v>
      </c>
      <c r="C4" s="3" t="str">
        <f>IFERROR(VLOOKUP($A4,Entries!$A:$F,4,FALSE),"")</f>
        <v>Kayleigh Jones</v>
      </c>
      <c r="D4" s="3" t="str">
        <f>IFERROR(VLOOKUP($A4,Entries!$A:$F,5,FALSE),"")</f>
        <v>T J's Gemstone</v>
      </c>
      <c r="E4" s="69" t="str">
        <f>IFERROR(VLOOKUP($A4,Entries!$A:$F,6,FALSE),"")</f>
        <v>Cheltenham Supreme Novice Hurdlers</v>
      </c>
      <c r="F4" s="35">
        <f>IFERROR(VLOOKUP($A4,'Sec A'!$A:$J,10,FALSE),"")</f>
        <v>36.5</v>
      </c>
      <c r="G4" s="35" t="str">
        <f>IFERROR(VLOOKUP($A4,'Sec B'!$A:$J,10,FALSE),"")</f>
        <v/>
      </c>
      <c r="H4" s="35" t="str">
        <f>IFERROR(VLOOKUP($A4,'Sec C'!$A:$J,10,FALSE),"")</f>
        <v/>
      </c>
      <c r="I4" s="35" t="str">
        <f>IFERROR(VLOOKUP($A4,'Sec D'!$A:$J,10,FALSE),"")</f>
        <v/>
      </c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36.5</v>
      </c>
      <c r="K4" s="36">
        <f>IFERROR(RANK(J4,J4:J7,1),4)</f>
        <v>1</v>
      </c>
      <c r="L4" s="57">
        <f>IF(COUNTIF(J4:J7,"&gt;0")&lt;3,"E",(IF(COUNTIF(K4:K7,1)=4,SUMIF(K4:K7,1,J4:J7)/4*3,SUMIF(K4:K7,1,J4:J7))+(IF(COUNTIF(K4:K7,2)=3,SUMIF(K4:K7,2,J4:J7)/3*2,SUMIF(K4:K7,2,J4:J7))+(IF(COUNTIF(K4:K7,3)=2,SUMIF(K4:K7,3,J4:J7)/2,SUMIF(K4:K7,3,J4:J7))))))</f>
        <v>116.9</v>
      </c>
      <c r="M4" s="58">
        <f>IFERROR(RANK(L4,L:L,1),"")</f>
        <v>3</v>
      </c>
    </row>
    <row r="5" spans="1:13" ht="14.25" customHeight="1" x14ac:dyDescent="0.2">
      <c r="A5" s="56">
        <v>102</v>
      </c>
      <c r="B5" s="3" t="str">
        <f>IFERROR(VLOOKUP($A5,Entries!$A:$F,2,FALSE),"")</f>
        <v>A</v>
      </c>
      <c r="C5" s="3" t="str">
        <f>IFERROR(VLOOKUP($A5,Entries!$A:$F,4,FALSE),"")</f>
        <v>Chloe Joslin</v>
      </c>
      <c r="D5" s="3" t="str">
        <f>IFERROR(VLOOKUP($A5,Entries!$A:$F,5,FALSE),"")</f>
        <v>Blazing Sun</v>
      </c>
      <c r="E5" s="69" t="str">
        <f>IFERROR(VLOOKUP($A5,Entries!$A:$F,6,FALSE),"")</f>
        <v>Cheltenham Supreme Novice Hurdlers</v>
      </c>
      <c r="F5" s="35">
        <f>IFERROR(VLOOKUP($A5,'Sec A'!$A:$J,10,FALSE),"")</f>
        <v>39.4</v>
      </c>
      <c r="G5" s="35" t="str">
        <f>IFERROR(VLOOKUP($A5,'Sec B'!$A:$J,10,FALSE),"")</f>
        <v/>
      </c>
      <c r="H5" s="35" t="str">
        <f>IFERROR(VLOOKUP($A5,'Sec C'!$A:$J,10,FALSE),"")</f>
        <v/>
      </c>
      <c r="I5" s="35" t="str">
        <f>IFERROR(VLOOKUP($A5,'Sec D'!$A:$J,10,FALSE),"")</f>
        <v/>
      </c>
      <c r="J5" s="35">
        <f t="shared" si="0"/>
        <v>39.4</v>
      </c>
      <c r="K5" s="36">
        <f>IFERROR(RANK(J5,J4:J7,1),4)</f>
        <v>2</v>
      </c>
      <c r="L5" s="59"/>
      <c r="M5" s="59"/>
    </row>
    <row r="6" spans="1:13" ht="14.25" customHeight="1" x14ac:dyDescent="0.2">
      <c r="A6" s="56">
        <v>103</v>
      </c>
      <c r="B6" s="3" t="str">
        <f>IFERROR(VLOOKUP($A6,Entries!$A:$F,2,FALSE),"")</f>
        <v>A</v>
      </c>
      <c r="C6" s="3" t="str">
        <f>IFERROR(VLOOKUP($A6,Entries!$A:$F,4,FALSE),"")</f>
        <v>Sarah Lawrence</v>
      </c>
      <c r="D6" s="3" t="str">
        <f>IFERROR(VLOOKUP($A6,Entries!$A:$F,5,FALSE),"")</f>
        <v>Brynteg Llywnau Indiana</v>
      </c>
      <c r="E6" s="69" t="str">
        <f>IFERROR(VLOOKUP($A6,Entries!$A:$F,6,FALSE),"")</f>
        <v>Cheltenham Supreme Novice Hurdlers</v>
      </c>
      <c r="F6" s="35">
        <f>IFERROR(VLOOKUP($A6,'Sec A'!$A:$J,10,FALSE),"")</f>
        <v>41</v>
      </c>
      <c r="G6" s="35" t="str">
        <f>IFERROR(VLOOKUP($A6,'Sec B'!$A:$J,10,FALSE),"")</f>
        <v/>
      </c>
      <c r="H6" s="35" t="str">
        <f>IFERROR(VLOOKUP($A6,'Sec C'!$A:$J,10,FALSE),"")</f>
        <v/>
      </c>
      <c r="I6" s="35" t="str">
        <f>IFERROR(VLOOKUP($A6,'Sec D'!$A:$J,10,FALSE),"")</f>
        <v/>
      </c>
      <c r="J6" s="35">
        <f t="shared" si="0"/>
        <v>41</v>
      </c>
      <c r="K6" s="36">
        <f>IFERROR(RANK(J6,J4:J7,1),4)</f>
        <v>3</v>
      </c>
      <c r="L6" s="59"/>
      <c r="M6" s="59"/>
    </row>
    <row r="7" spans="1:13" ht="14.25" customHeight="1" x14ac:dyDescent="0.2">
      <c r="A7" s="56">
        <v>104</v>
      </c>
      <c r="B7" s="3" t="str">
        <f>IFERROR(VLOOKUP($A7,Entries!$A:$F,2,FALSE),"")</f>
        <v>A</v>
      </c>
      <c r="C7" s="3" t="str">
        <f>IFERROR(VLOOKUP($A7,Entries!$A:$F,4,FALSE),"")</f>
        <v>Sarah Jane Ingrey</v>
      </c>
      <c r="D7" s="3" t="str">
        <f>IFERROR(VLOOKUP($A7,Entries!$A:$F,5,FALSE),"")</f>
        <v>Drakko</v>
      </c>
      <c r="E7" s="69" t="str">
        <f>IFERROR(VLOOKUP($A7,Entries!$A:$F,6,FALSE),"")</f>
        <v>Cheltenham Supreme Novice Hurdlers</v>
      </c>
      <c r="F7" s="35" t="str">
        <f>IFERROR(VLOOKUP($A7,'Sec A'!$A:$J,10,FALSE),"")</f>
        <v>E</v>
      </c>
      <c r="G7" s="35" t="str">
        <f>IFERROR(VLOOKUP($A7,'Sec B'!$A:$J,10,FALSE),"")</f>
        <v/>
      </c>
      <c r="H7" s="35" t="str">
        <f>IFERROR(VLOOKUP($A7,'Sec C'!$A:$J,10,FALSE),"")</f>
        <v/>
      </c>
      <c r="I7" s="35" t="str">
        <f>IFERROR(VLOOKUP($A7,'Sec D'!$A:$J,10,FALSE),"")</f>
        <v/>
      </c>
      <c r="J7" s="35" t="str">
        <f t="shared" si="0"/>
        <v>E</v>
      </c>
      <c r="K7" s="36">
        <f>IFERROR(RANK(J7,J4:J7,1),4)</f>
        <v>4</v>
      </c>
      <c r="L7" s="60"/>
      <c r="M7" s="60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IFERROR(VLOOKUP($A8,'Sec A'!$A:$J,10,FALSE),"")</f>
        <v/>
      </c>
      <c r="G8" s="26" t="str">
        <f>IFERROR(VLOOKUP($A8,'Sec B'!$A:$J,10,FALSE),"")</f>
        <v/>
      </c>
      <c r="H8" s="26" t="str">
        <f>IFERROR(VLOOKUP($A8,'Sec C'!$A:$J,10,FALSE),"")</f>
        <v/>
      </c>
      <c r="I8" s="26" t="str">
        <f>IFERROR(VLOOKUP($A8,'Sec D'!$A:$J,10,FALSE),"")</f>
        <v/>
      </c>
      <c r="J8" s="26"/>
      <c r="L8" s="61"/>
      <c r="M8" s="61"/>
    </row>
    <row r="9" spans="1:13" ht="14.25" customHeight="1" x14ac:dyDescent="0.2">
      <c r="A9" s="56">
        <v>107</v>
      </c>
      <c r="B9" s="3" t="str">
        <f>IFERROR(VLOOKUP($A9,Entries!$A:$F,2,FALSE),"")</f>
        <v>A</v>
      </c>
      <c r="C9" s="3" t="str">
        <f>IFERROR(VLOOKUP($A9,Entries!$A:$F,4,FALSE),"")</f>
        <v>Fi Moore</v>
      </c>
      <c r="D9" s="3" t="str">
        <f>IFERROR(VLOOKUP($A9,Entries!$A:$F,5,FALSE),"")</f>
        <v>PSF Underdun</v>
      </c>
      <c r="E9" s="3" t="str">
        <f>IFERROR(VLOOKUP($A9,Entries!$A:$F,6,FALSE),"")</f>
        <v>Evenlode</v>
      </c>
      <c r="F9" s="35">
        <f>IFERROR(VLOOKUP($A9,'Sec A'!$A:$J,10,FALSE),"")</f>
        <v>32.799999999999997</v>
      </c>
      <c r="G9" s="35" t="str">
        <f>IFERROR(VLOOKUP($A9,'Sec B'!$A:$J,10,FALSE),"")</f>
        <v/>
      </c>
      <c r="H9" s="35" t="str">
        <f>IFERROR(VLOOKUP($A9,'Sec C'!$A:$J,10,FALSE),"")</f>
        <v/>
      </c>
      <c r="I9" s="35" t="str">
        <f>IFERROR(VLOOKUP($A9,'Sec D'!$A:$J,10,FALSE),"")</f>
        <v/>
      </c>
      <c r="J9" s="35">
        <f t="shared" ref="J9:J17" si="1">IF(F9="E","E",IF(G9="E","E",IF(H9="E","E",IF(I9="E","E",IF(F9="R","R",IF(G9="R","R",IF(H9="R","R",IF(I9="R","R",IF(F9="WD","WD",IF(G9="WD","WD",IF(H9="WD","WD",IF(I9="WD","WD",SUM($F9:$I9)))))))))))))</f>
        <v>32.799999999999997</v>
      </c>
      <c r="K9" s="36">
        <f>IFERROR(RANK(J9,J9:J12,1),4)</f>
        <v>1</v>
      </c>
      <c r="L9" s="57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114.6</v>
      </c>
      <c r="M9" s="58">
        <f>IFERROR(RANK(L9,L:L,1),"")</f>
        <v>2</v>
      </c>
    </row>
    <row r="10" spans="1:13" ht="14.25" customHeight="1" x14ac:dyDescent="0.2">
      <c r="A10" s="56">
        <v>108</v>
      </c>
      <c r="B10" s="3" t="str">
        <f>IFERROR(VLOOKUP($A10,Entries!$A:$F,2,FALSE),"")</f>
        <v>A</v>
      </c>
      <c r="C10" s="3" t="str">
        <f>IFERROR(VLOOKUP($A10,Entries!$A:$F,4,FALSE),"")</f>
        <v>Beccy McKellar</v>
      </c>
      <c r="D10" s="3" t="str">
        <f>IFERROR(VLOOKUP($A10,Entries!$A:$F,5,FALSE),"")</f>
        <v>Ultra</v>
      </c>
      <c r="E10" s="3" t="str">
        <f>IFERROR(VLOOKUP($A10,Entries!$A:$F,6,FALSE),"")</f>
        <v>Evenlode</v>
      </c>
      <c r="F10" s="35">
        <f>IFERROR(VLOOKUP($A10,'Sec A'!$A:$J,10,FALSE),"")</f>
        <v>56.9</v>
      </c>
      <c r="G10" s="35" t="str">
        <f>IFERROR(VLOOKUP($A10,'Sec B'!$A:$J,10,FALSE),"")</f>
        <v/>
      </c>
      <c r="H10" s="35" t="str">
        <f>IFERROR(VLOOKUP($A10,'Sec C'!$A:$J,10,FALSE),"")</f>
        <v/>
      </c>
      <c r="I10" s="35" t="str">
        <f>IFERROR(VLOOKUP($A10,'Sec D'!$A:$J,10,FALSE),"")</f>
        <v/>
      </c>
      <c r="J10" s="35">
        <f t="shared" si="1"/>
        <v>56.9</v>
      </c>
      <c r="K10" s="36">
        <f>IFERROR(RANK(J10,J9:J12,1),4)</f>
        <v>4</v>
      </c>
      <c r="L10" s="59"/>
      <c r="M10" s="59"/>
    </row>
    <row r="11" spans="1:13" ht="14.25" customHeight="1" x14ac:dyDescent="0.2">
      <c r="A11" s="56">
        <v>109</v>
      </c>
      <c r="B11" s="3" t="str">
        <f>IFERROR(VLOOKUP($A11,Entries!$A:$F,2,FALSE),"")</f>
        <v>A</v>
      </c>
      <c r="C11" s="3" t="str">
        <f>IFERROR(VLOOKUP($A11,Entries!$A:$F,4,FALSE),"")</f>
        <v>Hayley Care</v>
      </c>
      <c r="D11" s="3">
        <f>IFERROR(VLOOKUP($A11,Entries!$A:$F,5,FALSE),"")</f>
        <v>0</v>
      </c>
      <c r="E11" s="3" t="str">
        <f>IFERROR(VLOOKUP($A11,Entries!$A:$F,6,FALSE),"")</f>
        <v>Evenlode</v>
      </c>
      <c r="F11" s="35">
        <f>IFERROR(VLOOKUP($A11,'Sec A'!$A:$J,10,FALSE),"")</f>
        <v>40</v>
      </c>
      <c r="G11" s="35" t="str">
        <f>IFERROR(VLOOKUP($A11,'Sec B'!$A:$J,10,FALSE),"")</f>
        <v/>
      </c>
      <c r="H11" s="35" t="str">
        <f>IFERROR(VLOOKUP($A11,'Sec C'!$A:$J,10,FALSE),"")</f>
        <v/>
      </c>
      <c r="I11" s="35" t="str">
        <f>IFERROR(VLOOKUP($A11,'Sec D'!$A:$J,10,FALSE),"")</f>
        <v/>
      </c>
      <c r="J11" s="35">
        <f t="shared" si="1"/>
        <v>40</v>
      </c>
      <c r="K11" s="36">
        <f>IFERROR(RANK(J11,J9:J12,1),4)</f>
        <v>2</v>
      </c>
      <c r="L11" s="59"/>
      <c r="M11" s="59"/>
    </row>
    <row r="12" spans="1:13" ht="14.25" customHeight="1" x14ac:dyDescent="0.2">
      <c r="A12" s="56">
        <v>110</v>
      </c>
      <c r="B12" s="3" t="str">
        <f>IFERROR(VLOOKUP($A12,Entries!$A:$F,2,FALSE),"")</f>
        <v>A</v>
      </c>
      <c r="C12" s="3" t="str">
        <f>IFERROR(VLOOKUP($A12,Entries!$A:$F,4,FALSE),"")</f>
        <v>Miranda Heynes</v>
      </c>
      <c r="D12" s="3" t="str">
        <f>IFERROR(VLOOKUP($A12,Entries!$A:$F,5,FALSE),"")</f>
        <v>Copper and Chrome</v>
      </c>
      <c r="E12" s="3" t="str">
        <f>IFERROR(VLOOKUP($A12,Entries!$A:$F,6,FALSE),"")</f>
        <v>Evenlode</v>
      </c>
      <c r="F12" s="35">
        <f>IFERROR(VLOOKUP($A12,'Sec A'!$A:$J,10,FALSE),"")</f>
        <v>41.8</v>
      </c>
      <c r="G12" s="35" t="str">
        <f>IFERROR(VLOOKUP($A12,'Sec B'!$A:$J,10,FALSE),"")</f>
        <v/>
      </c>
      <c r="H12" s="35" t="str">
        <f>IFERROR(VLOOKUP($A12,'Sec C'!$A:$J,10,FALSE),"")</f>
        <v/>
      </c>
      <c r="I12" s="35" t="str">
        <f>IFERROR(VLOOKUP($A12,'Sec D'!$A:$J,10,FALSE),"")</f>
        <v/>
      </c>
      <c r="J12" s="35">
        <f t="shared" si="1"/>
        <v>41.8</v>
      </c>
      <c r="K12" s="36">
        <f>IFERROR(RANK(J12,J9:J12,1),4)</f>
        <v>3</v>
      </c>
      <c r="L12" s="60"/>
      <c r="M12" s="60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IFERROR(VLOOKUP($A13,'Sec A'!$A:$J,10,FALSE),"")</f>
        <v/>
      </c>
      <c r="G13" s="26" t="str">
        <f>IFERROR(VLOOKUP($A13,'Sec B'!$A:$J,10,FALSE),"")</f>
        <v/>
      </c>
      <c r="H13" s="26" t="str">
        <f>IFERROR(VLOOKUP($A13,'Sec C'!$A:$J,10,FALSE),"")</f>
        <v/>
      </c>
      <c r="I13" s="26" t="str">
        <f>IFERROR(VLOOKUP($A13,'Sec D'!$A:$J,10,FALSE),"")</f>
        <v/>
      </c>
      <c r="J13" s="26"/>
      <c r="L13" s="61"/>
      <c r="M13" s="61"/>
    </row>
    <row r="14" spans="1:13" ht="14.25" customHeight="1" x14ac:dyDescent="0.2">
      <c r="A14" s="56">
        <v>113</v>
      </c>
      <c r="B14" s="3" t="str">
        <f>IFERROR(VLOOKUP($A14,Entries!$A:$F,2,FALSE),"")</f>
        <v>A</v>
      </c>
      <c r="C14" s="3" t="str">
        <f>IFERROR(VLOOKUP($A14,Entries!$A:$F,4,FALSE),"")</f>
        <v>Verity Roberts</v>
      </c>
      <c r="D14" s="3" t="str">
        <f>IFERROR(VLOOKUP($A14,Entries!$A:$F,5,FALSE),"")</f>
        <v>Diamond Count</v>
      </c>
      <c r="E14" s="3" t="str">
        <f>IFERROR(VLOOKUP($A14,Entries!$A:$F,6,FALSE),"")</f>
        <v>Cropthorne &amp; Evesham Vale</v>
      </c>
      <c r="F14" s="35">
        <f>IFERROR(VLOOKUP($A14,'Sec A'!$A:$J,10,FALSE),"")</f>
        <v>66.5</v>
      </c>
      <c r="G14" s="35" t="str">
        <f>IFERROR(VLOOKUP($A14,'Sec B'!$A:$J,10,FALSE),"")</f>
        <v/>
      </c>
      <c r="H14" s="35" t="str">
        <f>IFERROR(VLOOKUP($A14,'Sec C'!$A:$J,10,FALSE),"")</f>
        <v/>
      </c>
      <c r="I14" s="35" t="str">
        <f>IFERROR(VLOOKUP($A14,'Sec D'!$A:$J,10,FALSE),"")</f>
        <v/>
      </c>
      <c r="J14" s="35">
        <f t="shared" si="1"/>
        <v>66.5</v>
      </c>
      <c r="K14" s="36">
        <f>IFERROR(RANK(J14,J14:J17,1),4)</f>
        <v>2</v>
      </c>
      <c r="L14" s="57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250.1</v>
      </c>
      <c r="M14" s="58">
        <f>IFERROR(RANK(L14,L:L,1),"")</f>
        <v>6</v>
      </c>
    </row>
    <row r="15" spans="1:13" ht="14.25" customHeight="1" x14ac:dyDescent="0.2">
      <c r="A15" s="56">
        <v>114</v>
      </c>
      <c r="B15" s="3" t="str">
        <f>IFERROR(VLOOKUP($A15,Entries!$A:$F,2,FALSE),"")</f>
        <v>A</v>
      </c>
      <c r="C15" s="3" t="str">
        <f>IFERROR(VLOOKUP($A15,Entries!$A:$F,4,FALSE),"")</f>
        <v>Hannah Milsom</v>
      </c>
      <c r="D15" s="3" t="str">
        <f>IFERROR(VLOOKUP($A15,Entries!$A:$F,5,FALSE),"")</f>
        <v>Griff</v>
      </c>
      <c r="E15" s="3" t="str">
        <f>IFERROR(VLOOKUP($A15,Entries!$A:$F,6,FALSE),"")</f>
        <v>Cropthorne &amp; Evesham Vale</v>
      </c>
      <c r="F15" s="35">
        <f>IFERROR(VLOOKUP($A15,'Sec A'!$A:$J,10,FALSE),"")</f>
        <v>64.900000000000006</v>
      </c>
      <c r="G15" s="35" t="str">
        <f>IFERROR(VLOOKUP($A15,'Sec B'!$A:$J,10,FALSE),"")</f>
        <v/>
      </c>
      <c r="H15" s="35" t="str">
        <f>IFERROR(VLOOKUP($A15,'Sec C'!$A:$J,10,FALSE),"")</f>
        <v/>
      </c>
      <c r="I15" s="35" t="str">
        <f>IFERROR(VLOOKUP($A15,'Sec D'!$A:$J,10,FALSE),"")</f>
        <v/>
      </c>
      <c r="J15" s="35">
        <f t="shared" si="1"/>
        <v>64.900000000000006</v>
      </c>
      <c r="K15" s="36">
        <f>IFERROR(RANK(J15,J14:J17,1),4)</f>
        <v>1</v>
      </c>
      <c r="L15" s="59"/>
      <c r="M15" s="59"/>
    </row>
    <row r="16" spans="1:13" ht="14.25" customHeight="1" x14ac:dyDescent="0.2">
      <c r="A16" s="56">
        <v>115</v>
      </c>
      <c r="B16" s="3" t="str">
        <f>IFERROR(VLOOKUP($A16,Entries!$A:$F,2,FALSE),"")</f>
        <v>A</v>
      </c>
      <c r="C16" s="3" t="str">
        <f>IFERROR(VLOOKUP($A16,Entries!$A:$F,4,FALSE),"")</f>
        <v>Milly Ingles</v>
      </c>
      <c r="D16" s="3" t="str">
        <f>IFERROR(VLOOKUP($A16,Entries!$A:$F,5,FALSE),"")</f>
        <v>Kaizer</v>
      </c>
      <c r="E16" s="3" t="str">
        <f>IFERROR(VLOOKUP($A16,Entries!$A:$F,6,FALSE),"")</f>
        <v>Cropthorne &amp; Evesham Vale</v>
      </c>
      <c r="F16" s="35">
        <f>IFERROR(VLOOKUP($A16,'Sec A'!$A:$J,10,FALSE),"")</f>
        <v>118.7</v>
      </c>
      <c r="G16" s="35" t="str">
        <f>IFERROR(VLOOKUP($A16,'Sec B'!$A:$J,10,FALSE),"")</f>
        <v/>
      </c>
      <c r="H16" s="35" t="str">
        <f>IFERROR(VLOOKUP($A16,'Sec C'!$A:$J,10,FALSE),"")</f>
        <v/>
      </c>
      <c r="I16" s="35" t="str">
        <f>IFERROR(VLOOKUP($A16,'Sec D'!$A:$J,10,FALSE),"")</f>
        <v/>
      </c>
      <c r="J16" s="35">
        <f t="shared" si="1"/>
        <v>118.7</v>
      </c>
      <c r="K16" s="36">
        <f>IFERROR(RANK(J16,J14:J17,1),4)</f>
        <v>3</v>
      </c>
      <c r="L16" s="59"/>
      <c r="M16" s="59"/>
    </row>
    <row r="17" spans="1:13" ht="14.25" customHeight="1" x14ac:dyDescent="0.2">
      <c r="A17" s="56">
        <v>116</v>
      </c>
      <c r="B17" s="3" t="str">
        <f>IFERROR(VLOOKUP($A17,Entries!$A:$F,2,FALSE),"")</f>
        <v>A</v>
      </c>
      <c r="C17" s="3" t="str">
        <f>IFERROR(VLOOKUP($A17,Entries!$A:$F,4,FALSE),"")</f>
        <v>Margaret Boyd</v>
      </c>
      <c r="D17" s="3" t="str">
        <f>IFERROR(VLOOKUP($A17,Entries!$A:$F,5,FALSE),"")</f>
        <v>Geminee</v>
      </c>
      <c r="E17" s="3" t="str">
        <f>IFERROR(VLOOKUP($A17,Entries!$A:$F,6,FALSE),"")</f>
        <v>Cropthorne &amp; Evesham Vale</v>
      </c>
      <c r="F17" s="35" t="str">
        <f>IFERROR(VLOOKUP($A17,'Sec A'!$A:$J,10,FALSE),"")</f>
        <v>E</v>
      </c>
      <c r="G17" s="35" t="str">
        <f>IFERROR(VLOOKUP($A17,'Sec B'!$A:$J,10,FALSE),"")</f>
        <v/>
      </c>
      <c r="H17" s="35" t="str">
        <f>IFERROR(VLOOKUP($A17,'Sec C'!$A:$J,10,FALSE),"")</f>
        <v/>
      </c>
      <c r="I17" s="35" t="str">
        <f>IFERROR(VLOOKUP($A17,'Sec D'!$A:$J,10,FALSE),"")</f>
        <v/>
      </c>
      <c r="J17" s="35" t="str">
        <f t="shared" si="1"/>
        <v>E</v>
      </c>
      <c r="K17" s="36">
        <f>IFERROR(RANK(J17,J14:J17,1),4)</f>
        <v>4</v>
      </c>
      <c r="L17" s="60"/>
      <c r="M17" s="60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 t="str">
        <f>IFERROR(VLOOKUP($A18,'Sec A'!$A:$J,10,FALSE),"")</f>
        <v/>
      </c>
      <c r="G18" s="26" t="str">
        <f>IFERROR(VLOOKUP($A18,'Sec B'!$A:$J,10,FALSE),"")</f>
        <v/>
      </c>
      <c r="H18" s="26" t="str">
        <f>IFERROR(VLOOKUP($A18,'Sec C'!$A:$J,10,FALSE),"")</f>
        <v/>
      </c>
      <c r="I18" s="26" t="str">
        <f>IFERROR(VLOOKUP($A18,'Sec D'!$A:$J,10,FALSE),"")</f>
        <v/>
      </c>
      <c r="J18" s="26"/>
      <c r="L18" s="61"/>
      <c r="M18" s="61"/>
    </row>
    <row r="19" spans="1:13" ht="14.25" customHeight="1" x14ac:dyDescent="0.2">
      <c r="A19" s="56">
        <v>117</v>
      </c>
      <c r="B19" s="3" t="str">
        <f>IFERROR(VLOOKUP($A19,Entries!$A:$F,2,FALSE),"")</f>
        <v>A</v>
      </c>
      <c r="C19" s="3" t="str">
        <f>IFERROR(VLOOKUP($A19,Entries!$A:$F,4,FALSE),"")</f>
        <v>Leanne Bennett</v>
      </c>
      <c r="D19" s="3" t="str">
        <f>IFERROR(VLOOKUP($A19,Entries!$A:$F,5,FALSE),"")</f>
        <v>Curra Pokey Joe</v>
      </c>
      <c r="E19" s="3" t="str">
        <f>IFERROR(VLOOKUP($A19,Entries!$A:$F,6,FALSE),"")</f>
        <v>Malvern Hills</v>
      </c>
      <c r="F19" s="35">
        <f>IFERROR(VLOOKUP($A19,'Sec A'!$A:$J,10,FALSE),"")</f>
        <v>115.5</v>
      </c>
      <c r="G19" s="35" t="str">
        <f>IFERROR(VLOOKUP($A19,'Sec B'!$A:$J,10,FALSE),"")</f>
        <v/>
      </c>
      <c r="H19" s="35" t="str">
        <f>IFERROR(VLOOKUP($A19,'Sec C'!$A:$J,10,FALSE),"")</f>
        <v/>
      </c>
      <c r="I19" s="35" t="str">
        <f>IFERROR(VLOOKUP($A19,'Sec D'!$A:$J,10,FALSE),"")</f>
        <v/>
      </c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115.5</v>
      </c>
      <c r="K19" s="36">
        <f>IFERROR(RANK(J19,J19:J22,1),4)</f>
        <v>4</v>
      </c>
      <c r="L19" s="57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109.1</v>
      </c>
      <c r="M19" s="58">
        <f>IFERROR(RANK(L19,L:L,1),"")</f>
        <v>1</v>
      </c>
    </row>
    <row r="20" spans="1:13" ht="14.25" customHeight="1" x14ac:dyDescent="0.2">
      <c r="A20" s="56">
        <v>118</v>
      </c>
      <c r="B20" s="3" t="str">
        <f>IFERROR(VLOOKUP($A20,Entries!$A:$F,2,FALSE),"")</f>
        <v>A</v>
      </c>
      <c r="C20" s="3" t="str">
        <f>IFERROR(VLOOKUP($A20,Entries!$A:$F,4,FALSE),"")</f>
        <v>Jodie Powell</v>
      </c>
      <c r="D20" s="3" t="str">
        <f>IFERROR(VLOOKUP($A20,Entries!$A:$F,5,FALSE),"")</f>
        <v>Bleanagloos Black Diamond</v>
      </c>
      <c r="E20" s="3" t="str">
        <f>IFERROR(VLOOKUP($A20,Entries!$A:$F,6,FALSE),"")</f>
        <v>Malvern Hills</v>
      </c>
      <c r="F20" s="35">
        <f>IFERROR(VLOOKUP($A20,'Sec A'!$A:$J,10,FALSE),"")</f>
        <v>41.8</v>
      </c>
      <c r="G20" s="35" t="str">
        <f>IFERROR(VLOOKUP($A20,'Sec B'!$A:$J,10,FALSE),"")</f>
        <v/>
      </c>
      <c r="H20" s="35" t="str">
        <f>IFERROR(VLOOKUP($A20,'Sec C'!$A:$J,10,FALSE),"")</f>
        <v/>
      </c>
      <c r="I20" s="35" t="str">
        <f>IFERROR(VLOOKUP($A20,'Sec D'!$A:$J,10,FALSE),"")</f>
        <v/>
      </c>
      <c r="J20" s="35">
        <f t="shared" si="2"/>
        <v>41.8</v>
      </c>
      <c r="K20" s="36">
        <f>IFERROR(RANK(J20,J19:J22,1),4)</f>
        <v>3</v>
      </c>
      <c r="L20" s="59"/>
      <c r="M20" s="59"/>
    </row>
    <row r="21" spans="1:13" ht="14.25" customHeight="1" x14ac:dyDescent="0.2">
      <c r="A21" s="56">
        <v>119</v>
      </c>
      <c r="B21" s="3" t="str">
        <f>IFERROR(VLOOKUP($A21,Entries!$A:$F,2,FALSE),"")</f>
        <v>A</v>
      </c>
      <c r="C21" s="3" t="str">
        <f>IFERROR(VLOOKUP($A21,Entries!$A:$F,4,FALSE),"")</f>
        <v>Sue Peckham</v>
      </c>
      <c r="D21" s="3" t="str">
        <f>IFERROR(VLOOKUP($A21,Entries!$A:$F,5,FALSE),"")</f>
        <v>Mr Gangster</v>
      </c>
      <c r="E21" s="3" t="str">
        <f>IFERROR(VLOOKUP($A21,Entries!$A:$F,6,FALSE),"")</f>
        <v>Malvern Hills</v>
      </c>
      <c r="F21" s="35">
        <f>IFERROR(VLOOKUP($A21,'Sec A'!$A:$J,10,FALSE),"")</f>
        <v>36.5</v>
      </c>
      <c r="G21" s="35" t="str">
        <f>IFERROR(VLOOKUP($A21,'Sec B'!$A:$J,10,FALSE),"")</f>
        <v/>
      </c>
      <c r="H21" s="35" t="str">
        <f>IFERROR(VLOOKUP($A21,'Sec C'!$A:$J,10,FALSE),"")</f>
        <v/>
      </c>
      <c r="I21" s="35" t="str">
        <f>IFERROR(VLOOKUP($A21,'Sec D'!$A:$J,10,FALSE),"")</f>
        <v/>
      </c>
      <c r="J21" s="35">
        <f t="shared" si="2"/>
        <v>36.5</v>
      </c>
      <c r="K21" s="36">
        <f>IFERROR(RANK(J21,J19:J22,1),4)</f>
        <v>2</v>
      </c>
      <c r="L21" s="59"/>
      <c r="M21" s="59"/>
    </row>
    <row r="22" spans="1:13" ht="14.25" customHeight="1" x14ac:dyDescent="0.2">
      <c r="A22" s="56">
        <v>120</v>
      </c>
      <c r="B22" s="3" t="str">
        <f>IFERROR(VLOOKUP($A22,Entries!$A:$F,2,FALSE),"")</f>
        <v>A</v>
      </c>
      <c r="C22" s="3" t="str">
        <f>IFERROR(VLOOKUP($A22,Entries!$A:$F,4,FALSE),"")</f>
        <v>Camilla Esling</v>
      </c>
      <c r="D22" s="3" t="str">
        <f>IFERROR(VLOOKUP($A22,Entries!$A:$F,5,FALSE),"")</f>
        <v>Just Jake VII</v>
      </c>
      <c r="E22" s="3" t="str">
        <f>IFERROR(VLOOKUP($A22,Entries!$A:$F,6,FALSE),"")</f>
        <v>Malvern Hills</v>
      </c>
      <c r="F22" s="35">
        <f>IFERROR(VLOOKUP($A22,'Sec A'!$A:$J,10,FALSE),"")</f>
        <v>30.8</v>
      </c>
      <c r="G22" s="35" t="str">
        <f>IFERROR(VLOOKUP($A22,'Sec B'!$A:$J,10,FALSE),"")</f>
        <v/>
      </c>
      <c r="H22" s="35" t="str">
        <f>IFERROR(VLOOKUP($A22,'Sec C'!$A:$J,10,FALSE),"")</f>
        <v/>
      </c>
      <c r="I22" s="35" t="str">
        <f>IFERROR(VLOOKUP($A22,'Sec D'!$A:$J,10,FALSE),"")</f>
        <v/>
      </c>
      <c r="J22" s="35">
        <f t="shared" si="2"/>
        <v>30.8</v>
      </c>
      <c r="K22" s="36">
        <f>IFERROR(RANK(J22,J19:J22,1),4)</f>
        <v>1</v>
      </c>
      <c r="L22" s="60"/>
      <c r="M22" s="60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 t="str">
        <f>IFERROR(VLOOKUP($A23,'Sec A'!$A:$J,10,FALSE),"")</f>
        <v/>
      </c>
      <c r="G23" s="26" t="str">
        <f>IFERROR(VLOOKUP($A23,'Sec B'!$A:$J,10,FALSE),"")</f>
        <v/>
      </c>
      <c r="H23" s="26" t="str">
        <f>IFERROR(VLOOKUP($A23,'Sec C'!$A:$J,10,FALSE),"")</f>
        <v/>
      </c>
      <c r="I23" s="26" t="str">
        <f>IFERROR(VLOOKUP($A23,'Sec D'!$A:$J,10,FALSE),"")</f>
        <v/>
      </c>
      <c r="J23" s="26"/>
      <c r="L23" s="61"/>
      <c r="M23" s="61"/>
    </row>
    <row r="24" spans="1:13" ht="14.25" customHeight="1" x14ac:dyDescent="0.2">
      <c r="A24" s="56">
        <v>121</v>
      </c>
      <c r="B24" s="3" t="str">
        <f>IFERROR(VLOOKUP($A24,Entries!$A:$F,2,FALSE),"")</f>
        <v>A</v>
      </c>
      <c r="C24" s="3" t="str">
        <f>IFERROR(VLOOKUP($A24,Entries!$A:$F,4,FALSE),"")</f>
        <v>Megan Hay</v>
      </c>
      <c r="D24" s="3" t="str">
        <f>IFERROR(VLOOKUP($A24,Entries!$A:$F,5,FALSE),"")</f>
        <v>Watermill</v>
      </c>
      <c r="E24" s="3" t="str">
        <f>IFERROR(VLOOKUP($A24,Entries!$A:$F,6,FALSE),"")</f>
        <v>Bromyard</v>
      </c>
      <c r="F24" s="35">
        <f>IFERROR(VLOOKUP($A24,'Sec A'!$A:$J,10,FALSE),"")</f>
        <v>40.5</v>
      </c>
      <c r="G24" s="35" t="str">
        <f>IFERROR(VLOOKUP($A24,'Sec B'!$A:$J,10,FALSE),"")</f>
        <v/>
      </c>
      <c r="H24" s="35" t="str">
        <f>IFERROR(VLOOKUP($A24,'Sec C'!$A:$J,10,FALSE),"")</f>
        <v/>
      </c>
      <c r="I24" s="35" t="str">
        <f>IFERROR(VLOOKUP($A24,'Sec D'!$A:$J,10,FALSE),"")</f>
        <v/>
      </c>
      <c r="J24" s="35">
        <f t="shared" ref="J24:J27" si="3">IF(F24="E","E",IF(G24="E","E",IF(H24="E","E",IF(I24="E","E",IF(F24="R","R",IF(G24="R","R",IF(H24="R","R",IF(I24="R","R",IF(F24="WD","WD",IF(G24="WD","WD",IF(H24="WD","WD",IF(I24="WD","WD",SUM($F24:$I24)))))))))))))</f>
        <v>40.5</v>
      </c>
      <c r="K24" s="36">
        <f>IFERROR(RANK(J24,J24:J27,1),4)</f>
        <v>2</v>
      </c>
      <c r="L24" s="57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117.7</v>
      </c>
      <c r="M24" s="58">
        <f>IFERROR(RANK(L24,L:L,1),"")</f>
        <v>4</v>
      </c>
    </row>
    <row r="25" spans="1:13" ht="14.25" customHeight="1" x14ac:dyDescent="0.2">
      <c r="A25" s="56">
        <v>122</v>
      </c>
      <c r="B25" s="3" t="str">
        <f>IFERROR(VLOOKUP($A25,Entries!$A:$F,2,FALSE),"")</f>
        <v>A</v>
      </c>
      <c r="C25" s="3" t="str">
        <f>IFERROR(VLOOKUP($A25,Entries!$A:$F,4,FALSE),"")</f>
        <v>Fae Armstrong</v>
      </c>
      <c r="D25" s="3" t="str">
        <f>IFERROR(VLOOKUP($A25,Entries!$A:$F,5,FALSE),"")</f>
        <v>Fairlea Bob</v>
      </c>
      <c r="E25" s="3" t="str">
        <f>IFERROR(VLOOKUP($A25,Entries!$A:$F,6,FALSE),"")</f>
        <v>Bromyard</v>
      </c>
      <c r="F25" s="35" t="str">
        <f>IFERROR(VLOOKUP($A25,'Sec A'!$A:$J,10,FALSE),"")</f>
        <v>E</v>
      </c>
      <c r="G25" s="35" t="str">
        <f>IFERROR(VLOOKUP($A25,'Sec B'!$A:$J,10,FALSE),"")</f>
        <v/>
      </c>
      <c r="H25" s="35" t="str">
        <f>IFERROR(VLOOKUP($A25,'Sec C'!$A:$J,10,FALSE),"")</f>
        <v/>
      </c>
      <c r="I25" s="35" t="str">
        <f>IFERROR(VLOOKUP($A25,'Sec D'!$A:$J,10,FALSE),"")</f>
        <v/>
      </c>
      <c r="J25" s="35" t="str">
        <f t="shared" si="3"/>
        <v>E</v>
      </c>
      <c r="K25" s="36">
        <f>IFERROR(RANK(J25,J24:J27,1),4)</f>
        <v>4</v>
      </c>
      <c r="L25" s="59"/>
      <c r="M25" s="59"/>
    </row>
    <row r="26" spans="1:13" ht="14.25" customHeight="1" x14ac:dyDescent="0.2">
      <c r="A26" s="56">
        <v>123</v>
      </c>
      <c r="B26" s="3" t="str">
        <f>IFERROR(VLOOKUP($A26,Entries!$A:$F,2,FALSE),"")</f>
        <v>A</v>
      </c>
      <c r="C26" s="3" t="str">
        <f>IFERROR(VLOOKUP($A26,Entries!$A:$F,4,FALSE),"")</f>
        <v>Nicky Hoskins</v>
      </c>
      <c r="D26" s="3" t="str">
        <f>IFERROR(VLOOKUP($A26,Entries!$A:$F,5,FALSE),"")</f>
        <v>Etch a Sketch II</v>
      </c>
      <c r="E26" s="3" t="str">
        <f>IFERROR(VLOOKUP($A26,Entries!$A:$F,6,FALSE),"")</f>
        <v>Bromyard</v>
      </c>
      <c r="F26" s="35">
        <f>IFERROR(VLOOKUP($A26,'Sec A'!$A:$J,10,FALSE),"")</f>
        <v>35.5</v>
      </c>
      <c r="G26" s="35" t="str">
        <f>IFERROR(VLOOKUP($A26,'Sec B'!$A:$J,10,FALSE),"")</f>
        <v/>
      </c>
      <c r="H26" s="35" t="str">
        <f>IFERROR(VLOOKUP($A26,'Sec C'!$A:$J,10,FALSE),"")</f>
        <v/>
      </c>
      <c r="I26" s="35" t="str">
        <f>IFERROR(VLOOKUP($A26,'Sec D'!$A:$J,10,FALSE),"")</f>
        <v/>
      </c>
      <c r="J26" s="35">
        <f t="shared" si="3"/>
        <v>35.5</v>
      </c>
      <c r="K26" s="36">
        <f>IFERROR(RANK(J26,J24:J27,1),4)</f>
        <v>1</v>
      </c>
      <c r="L26" s="59"/>
      <c r="M26" s="59"/>
    </row>
    <row r="27" spans="1:13" ht="14.25" customHeight="1" x14ac:dyDescent="0.2">
      <c r="A27" s="56">
        <v>124</v>
      </c>
      <c r="B27" s="3" t="str">
        <f>IFERROR(VLOOKUP($A27,Entries!$A:$F,2,FALSE),"")</f>
        <v>A</v>
      </c>
      <c r="C27" s="3" t="str">
        <f>IFERROR(VLOOKUP($A27,Entries!$A:$F,4,FALSE),"")</f>
        <v>Chloe Hayward</v>
      </c>
      <c r="D27" s="3" t="str">
        <f>IFERROR(VLOOKUP($A27,Entries!$A:$F,5,FALSE),"")</f>
        <v>Vegas 2WZ</v>
      </c>
      <c r="E27" s="3" t="str">
        <f>IFERROR(VLOOKUP($A27,Entries!$A:$F,6,FALSE),"")</f>
        <v>Bromyard</v>
      </c>
      <c r="F27" s="35">
        <f>IFERROR(VLOOKUP($A27,'Sec A'!$A:$J,10,FALSE),"")</f>
        <v>41.7</v>
      </c>
      <c r="G27" s="35" t="str">
        <f>IFERROR(VLOOKUP($A27,'Sec B'!$A:$J,10,FALSE),"")</f>
        <v/>
      </c>
      <c r="H27" s="35" t="str">
        <f>IFERROR(VLOOKUP($A27,'Sec C'!$A:$J,10,FALSE),"")</f>
        <v/>
      </c>
      <c r="I27" s="35" t="str">
        <f>IFERROR(VLOOKUP($A27,'Sec D'!$A:$J,10,FALSE),"")</f>
        <v/>
      </c>
      <c r="J27" s="35">
        <f t="shared" si="3"/>
        <v>41.7</v>
      </c>
      <c r="K27" s="36">
        <f>IFERROR(RANK(J27,J24:J27,1),4)</f>
        <v>3</v>
      </c>
      <c r="L27" s="60"/>
      <c r="M27" s="60"/>
    </row>
    <row r="28" spans="1:13" ht="7.5" customHeight="1" x14ac:dyDescent="0.25">
      <c r="A28" s="37"/>
      <c r="B28" s="30" t="str">
        <f>IFERROR(VLOOKUP($A28,Entries!$A:$F,2,FALSE),"")</f>
        <v/>
      </c>
      <c r="C28" s="30" t="str">
        <f>IFERROR(VLOOKUP($A28,Entries!$A:$F,4,FALSE),"")</f>
        <v/>
      </c>
      <c r="D28" s="30" t="str">
        <f>IFERROR(VLOOKUP($A28,Entries!$A:$F,5,FALSE),"")</f>
        <v/>
      </c>
      <c r="E28" s="30" t="str">
        <f>IFERROR(VLOOKUP($A28,Entries!$A:$F,6,FALSE),"")</f>
        <v/>
      </c>
      <c r="F28" s="26" t="str">
        <f>IFERROR(VLOOKUP($A28,'Sec A'!$A:$J,10,FALSE),"")</f>
        <v/>
      </c>
      <c r="G28" s="26" t="str">
        <f>IFERROR(VLOOKUP($A28,'Sec B'!$A:$J,10,FALSE),"")</f>
        <v/>
      </c>
      <c r="H28" s="26" t="str">
        <f>IFERROR(VLOOKUP($A28,'Sec C'!$A:$J,10,FALSE),"")</f>
        <v/>
      </c>
      <c r="I28" s="26" t="str">
        <f>IFERROR(VLOOKUP($A28,'Sec D'!$A:$J,10,FALSE),"")</f>
        <v/>
      </c>
      <c r="J28" s="26"/>
      <c r="L28" s="61"/>
      <c r="M28" s="61"/>
    </row>
    <row r="29" spans="1:13" ht="14.25" customHeight="1" x14ac:dyDescent="0.2">
      <c r="A29" s="56">
        <v>125</v>
      </c>
      <c r="B29" s="3" t="str">
        <f>IFERROR(VLOOKUP($A29,Entries!$A:$F,2,FALSE),"")</f>
        <v>A</v>
      </c>
      <c r="C29" s="3" t="str">
        <f>IFERROR(VLOOKUP($A29,Entries!$A:$F,4,FALSE),"")</f>
        <v>Louise Burns</v>
      </c>
      <c r="D29" s="3" t="str">
        <f>IFERROR(VLOOKUP($A29,Entries!$A:$F,5,FALSE),"")</f>
        <v>Gambi</v>
      </c>
      <c r="E29" s="3" t="str">
        <f>IFERROR(VLOOKUP($A29,Entries!$A:$F,6,FALSE),"")</f>
        <v>Shropshire South Stars</v>
      </c>
      <c r="F29" s="35">
        <f>IFERROR(VLOOKUP($A29,'Sec A'!$A:$J,10,FALSE),"")</f>
        <v>32.6</v>
      </c>
      <c r="G29" s="35" t="str">
        <f>IFERROR(VLOOKUP($A29,'Sec B'!$A:$J,10,FALSE),"")</f>
        <v/>
      </c>
      <c r="H29" s="35" t="str">
        <f>IFERROR(VLOOKUP($A29,'Sec C'!$A:$J,10,FALSE),"")</f>
        <v/>
      </c>
      <c r="I29" s="35" t="str">
        <f>IFERROR(VLOOKUP($A29,'Sec D'!$A:$J,10,FALSE),"")</f>
        <v/>
      </c>
      <c r="J29" s="35">
        <f t="shared" ref="J29:J32" si="4">IF(F29="E","E",IF(G29="E","E",IF(H29="E","E",IF(I29="E","E",IF(F29="R","R",IF(G29="R","R",IF(H29="R","R",IF(I29="R","R",IF(F29="WD","WD",IF(G29="WD","WD",IF(H29="WD","WD",IF(I29="WD","WD",SUM($F29:$I29)))))))))))))</f>
        <v>32.6</v>
      </c>
      <c r="K29" s="36">
        <f>IFERROR(RANK(J29,J29:J32,1),4)</f>
        <v>1</v>
      </c>
      <c r="L29" s="57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118.9</v>
      </c>
      <c r="M29" s="58">
        <f>IFERROR(RANK(L29,L:L,1),"")</f>
        <v>5</v>
      </c>
    </row>
    <row r="30" spans="1:13" ht="14.25" customHeight="1" x14ac:dyDescent="0.2">
      <c r="A30" s="56">
        <v>126</v>
      </c>
      <c r="B30" s="3" t="str">
        <f>IFERROR(VLOOKUP($A30,Entries!$A:$F,2,FALSE),"")</f>
        <v>A</v>
      </c>
      <c r="C30" s="3" t="str">
        <f>IFERROR(VLOOKUP($A30,Entries!$A:$F,4,FALSE),"")</f>
        <v>Rebecca Hall</v>
      </c>
      <c r="D30" s="3" t="str">
        <f>IFERROR(VLOOKUP($A30,Entries!$A:$F,5,FALSE),"")</f>
        <v>Trethela</v>
      </c>
      <c r="E30" s="3" t="str">
        <f>IFERROR(VLOOKUP($A30,Entries!$A:$F,6,FALSE),"")</f>
        <v>Shropshire South Stars</v>
      </c>
      <c r="F30" s="35">
        <f>IFERROR(VLOOKUP($A30,'Sec A'!$A:$J,10,FALSE),"")</f>
        <v>46.1</v>
      </c>
      <c r="G30" s="35" t="str">
        <f>IFERROR(VLOOKUP($A30,'Sec B'!$A:$J,10,FALSE),"")</f>
        <v/>
      </c>
      <c r="H30" s="35" t="str">
        <f>IFERROR(VLOOKUP($A30,'Sec C'!$A:$J,10,FALSE),"")</f>
        <v/>
      </c>
      <c r="I30" s="35" t="str">
        <f>IFERROR(VLOOKUP($A30,'Sec D'!$A:$J,10,FALSE),"")</f>
        <v/>
      </c>
      <c r="J30" s="35">
        <f t="shared" si="4"/>
        <v>46.1</v>
      </c>
      <c r="K30" s="36">
        <f>IFERROR(RANK(J30,J29:J32,1),4)</f>
        <v>3</v>
      </c>
      <c r="L30" s="59"/>
      <c r="M30" s="59"/>
    </row>
    <row r="31" spans="1:13" ht="14.25" customHeight="1" x14ac:dyDescent="0.2">
      <c r="A31" s="56">
        <v>127</v>
      </c>
      <c r="B31" s="3" t="str">
        <f>IFERROR(VLOOKUP($A31,Entries!$A:$F,2,FALSE),"")</f>
        <v>A</v>
      </c>
      <c r="C31" s="3" t="str">
        <f>IFERROR(VLOOKUP($A31,Entries!$A:$F,4,FALSE),"")</f>
        <v>Heather Blythe</v>
      </c>
      <c r="D31" s="3" t="str">
        <f>IFERROR(VLOOKUP($A31,Entries!$A:$F,5,FALSE),"")</f>
        <v>Waluna</v>
      </c>
      <c r="E31" s="3" t="str">
        <f>IFERROR(VLOOKUP($A31,Entries!$A:$F,6,FALSE),"")</f>
        <v>Shropshire South Stars</v>
      </c>
      <c r="F31" s="35">
        <f>IFERROR(VLOOKUP($A31,'Sec A'!$A:$J,10,FALSE),"")</f>
        <v>40.200000000000003</v>
      </c>
      <c r="G31" s="35" t="str">
        <f>IFERROR(VLOOKUP($A31,'Sec B'!$A:$J,10,FALSE),"")</f>
        <v/>
      </c>
      <c r="H31" s="35" t="str">
        <f>IFERROR(VLOOKUP($A31,'Sec C'!$A:$J,10,FALSE),"")</f>
        <v/>
      </c>
      <c r="I31" s="35" t="str">
        <f>IFERROR(VLOOKUP($A31,'Sec D'!$A:$J,10,FALSE),"")</f>
        <v/>
      </c>
      <c r="J31" s="35">
        <f t="shared" si="4"/>
        <v>40.200000000000003</v>
      </c>
      <c r="K31" s="36">
        <f>IFERROR(RANK(J31,J29:J32,1),4)</f>
        <v>2</v>
      </c>
      <c r="L31" s="59"/>
      <c r="M31" s="59"/>
    </row>
    <row r="32" spans="1:13" ht="14.25" customHeight="1" x14ac:dyDescent="0.2">
      <c r="A32" s="56">
        <v>128</v>
      </c>
      <c r="B32" s="3" t="str">
        <f>IFERROR(VLOOKUP($A32,Entries!$A:$F,2,FALSE),"")</f>
        <v>A</v>
      </c>
      <c r="C32" s="3" t="str">
        <f>IFERROR(VLOOKUP($A32,Entries!$A:$F,4,FALSE),"")</f>
        <v>Natalie Canning</v>
      </c>
      <c r="D32" s="3" t="str">
        <f>IFERROR(VLOOKUP($A32,Entries!$A:$F,5,FALSE),"")</f>
        <v>Archfield Romeo</v>
      </c>
      <c r="E32" s="3" t="str">
        <f>IFERROR(VLOOKUP($A32,Entries!$A:$F,6,FALSE),"")</f>
        <v>Shropshire South Stars</v>
      </c>
      <c r="F32" s="35">
        <f>IFERROR(VLOOKUP($A32,'Sec A'!$A:$J,10,FALSE),"")</f>
        <v>151.69999999999999</v>
      </c>
      <c r="G32" s="35" t="str">
        <f>IFERROR(VLOOKUP($A32,'Sec B'!$A:$J,10,FALSE),"")</f>
        <v/>
      </c>
      <c r="H32" s="35" t="str">
        <f>IFERROR(VLOOKUP($A32,'Sec C'!$A:$J,10,FALSE),"")</f>
        <v/>
      </c>
      <c r="I32" s="35" t="str">
        <f>IFERROR(VLOOKUP($A32,'Sec D'!$A:$J,10,FALSE),"")</f>
        <v/>
      </c>
      <c r="J32" s="35">
        <f t="shared" si="4"/>
        <v>151.69999999999999</v>
      </c>
      <c r="K32" s="36">
        <f>IFERROR(RANK(J32,J29:J32,1),4)</f>
        <v>4</v>
      </c>
      <c r="L32" s="60"/>
      <c r="M32" s="60"/>
    </row>
    <row r="33" spans="1:13" ht="7.5" customHeight="1" x14ac:dyDescent="0.25">
      <c r="A33" s="37"/>
      <c r="B33" s="30" t="str">
        <f>IFERROR(VLOOKUP($A33,Entries!$A:$F,2,FALSE),"")</f>
        <v/>
      </c>
      <c r="C33" s="30" t="str">
        <f>IFERROR(VLOOKUP($A33,Entries!$A:$F,4,FALSE),"")</f>
        <v/>
      </c>
      <c r="D33" s="30" t="str">
        <f>IFERROR(VLOOKUP($A33,Entries!$A:$F,5,FALSE),"")</f>
        <v/>
      </c>
      <c r="E33" s="30" t="str">
        <f>IFERROR(VLOOKUP($A33,Entries!$A:$F,6,FALSE),"")</f>
        <v/>
      </c>
      <c r="F33" s="26" t="str">
        <f>IFERROR(VLOOKUP($A33,'Sec A'!$A:$J,10,FALSE),"")</f>
        <v/>
      </c>
      <c r="G33" s="26" t="str">
        <f>IFERROR(VLOOKUP($A33,'Sec B'!$A:$J,10,FALSE),"")</f>
        <v/>
      </c>
      <c r="H33" s="26" t="str">
        <f>IFERROR(VLOOKUP($A33,'Sec C'!$A:$J,10,FALSE),"")</f>
        <v/>
      </c>
      <c r="I33" s="26" t="str">
        <f>IFERROR(VLOOKUP($A33,'Sec D'!$A:$J,10,FALSE),"")</f>
        <v/>
      </c>
      <c r="J33" s="26"/>
      <c r="L33" s="61"/>
      <c r="M33" s="61"/>
    </row>
    <row r="34" spans="1:13" ht="14.25" customHeight="1" x14ac:dyDescent="0.2">
      <c r="A34" s="56">
        <v>129</v>
      </c>
      <c r="B34" s="3" t="str">
        <f>IFERROR(VLOOKUP($A34,Entries!$A:$F,2,FALSE),"")</f>
        <v>A</v>
      </c>
      <c r="C34" s="3" t="str">
        <f>IFERROR(VLOOKUP($A34,Entries!$A:$F,4,FALSE),"")</f>
        <v>Tammy Jo Bethall</v>
      </c>
      <c r="D34" s="3" t="str">
        <f>IFERROR(VLOOKUP($A34,Entries!$A:$F,5,FALSE),"")</f>
        <v>Reckless</v>
      </c>
      <c r="E34" s="3" t="str">
        <f>IFERROR(VLOOKUP($A34,Entries!$A:$F,6,FALSE),"")</f>
        <v>Wyvern</v>
      </c>
      <c r="F34" s="35">
        <f>IFERROR(VLOOKUP($A34,'Sec A'!$A:$J,10,FALSE),"")</f>
        <v>33.9</v>
      </c>
      <c r="G34" s="35" t="str">
        <f>IFERROR(VLOOKUP($A34,'Sec B'!$A:$J,10,FALSE),"")</f>
        <v/>
      </c>
      <c r="H34" s="35" t="str">
        <f>IFERROR(VLOOKUP($A34,'Sec C'!$A:$J,10,FALSE),"")</f>
        <v/>
      </c>
      <c r="I34" s="35" t="str">
        <f>IFERROR(VLOOKUP($A34,'Sec D'!$A:$J,10,FALSE),"")</f>
        <v/>
      </c>
      <c r="J34" s="35">
        <f t="shared" ref="J34:J37" si="5">IF(F34="E","E",IF(G34="E","E",IF(H34="E","E",IF(I34="E","E",IF(F34="R","R",IF(G34="R","R",IF(H34="R","R",IF(I34="R","R",IF(F34="WD","WD",IF(G34="WD","WD",IF(H34="WD","WD",IF(I34="WD","WD",SUM($F34:$I34)))))))))))))</f>
        <v>33.9</v>
      </c>
      <c r="K34" s="36">
        <f>IFERROR(RANK(J34,J34:J37,1),4)</f>
        <v>2</v>
      </c>
      <c r="L34" s="57" t="str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E</v>
      </c>
      <c r="M34" s="58" t="str">
        <f>IFERROR(RANK(L34,L:L,1),"")</f>
        <v/>
      </c>
    </row>
    <row r="35" spans="1:13" ht="14.25" customHeight="1" x14ac:dyDescent="0.2">
      <c r="A35" s="56">
        <v>130</v>
      </c>
      <c r="B35" s="3" t="str">
        <f>IFERROR(VLOOKUP($A35,Entries!$A:$F,2,FALSE),"")</f>
        <v>A</v>
      </c>
      <c r="C35" s="3" t="str">
        <f>IFERROR(VLOOKUP($A35,Entries!$A:$F,4,FALSE),"")</f>
        <v>Laura Bourne</v>
      </c>
      <c r="D35" s="3" t="str">
        <f>IFERROR(VLOOKUP($A35,Entries!$A:$F,5,FALSE),"")</f>
        <v>Alente</v>
      </c>
      <c r="E35" s="3" t="str">
        <f>IFERROR(VLOOKUP($A35,Entries!$A:$F,6,FALSE),"")</f>
        <v>Wyvern</v>
      </c>
      <c r="F35" s="35" t="str">
        <f>IFERROR(VLOOKUP($A35,'Sec A'!$A:$J,10,FALSE),"")</f>
        <v>E</v>
      </c>
      <c r="G35" s="35" t="str">
        <f>IFERROR(VLOOKUP($A35,'Sec B'!$A:$J,10,FALSE),"")</f>
        <v/>
      </c>
      <c r="H35" s="35" t="str">
        <f>IFERROR(VLOOKUP($A35,'Sec C'!$A:$J,10,FALSE),"")</f>
        <v/>
      </c>
      <c r="I35" s="35" t="str">
        <f>IFERROR(VLOOKUP($A35,'Sec D'!$A:$J,10,FALSE),"")</f>
        <v/>
      </c>
      <c r="J35" s="35" t="str">
        <f t="shared" si="5"/>
        <v>E</v>
      </c>
      <c r="K35" s="36">
        <f>IFERROR(RANK(J35,J34:J37,1),4)</f>
        <v>4</v>
      </c>
      <c r="L35" s="59"/>
      <c r="M35" s="59"/>
    </row>
    <row r="36" spans="1:13" ht="14.25" customHeight="1" x14ac:dyDescent="0.2">
      <c r="A36" s="56">
        <v>131</v>
      </c>
      <c r="B36" s="3" t="str">
        <f>IFERROR(VLOOKUP($A36,Entries!$A:$F,2,FALSE),"")</f>
        <v>A</v>
      </c>
      <c r="C36" s="3" t="str">
        <f>IFERROR(VLOOKUP($A36,Entries!$A:$F,4,FALSE),"")</f>
        <v>Diane Cornock</v>
      </c>
      <c r="D36" s="3" t="str">
        <f>IFERROR(VLOOKUP($A36,Entries!$A:$F,5,FALSE),"")</f>
        <v>Quakeur</v>
      </c>
      <c r="E36" s="3" t="str">
        <f>IFERROR(VLOOKUP($A36,Entries!$A:$F,6,FALSE),"")</f>
        <v>Wyvern</v>
      </c>
      <c r="F36" s="35" t="str">
        <f>IFERROR(VLOOKUP($A36,'Sec A'!$A:$J,10,FALSE),"")</f>
        <v>W/D</v>
      </c>
      <c r="G36" s="35" t="str">
        <f>IFERROR(VLOOKUP($A36,'Sec B'!$A:$J,10,FALSE),"")</f>
        <v/>
      </c>
      <c r="H36" s="35" t="str">
        <f>IFERROR(VLOOKUP($A36,'Sec C'!$A:$J,10,FALSE),"")</f>
        <v/>
      </c>
      <c r="I36" s="35" t="str">
        <f>IFERROR(VLOOKUP($A36,'Sec D'!$A:$J,10,FALSE),"")</f>
        <v/>
      </c>
      <c r="J36" s="35" t="s">
        <v>60</v>
      </c>
      <c r="K36" s="36">
        <f>IFERROR(RANK(J36,J34:J37,1),4)</f>
        <v>4</v>
      </c>
      <c r="L36" s="59"/>
      <c r="M36" s="59"/>
    </row>
    <row r="37" spans="1:13" ht="14.25" customHeight="1" x14ac:dyDescent="0.2">
      <c r="A37" s="56" t="s">
        <v>401</v>
      </c>
      <c r="B37" s="3" t="str">
        <f>IFERROR(VLOOKUP($A37,Entries!$A:$F,2,FALSE),"")</f>
        <v/>
      </c>
      <c r="C37" s="3" t="str">
        <f>IFERROR(VLOOKUP($A37,Entries!$A:$F,4,FALSE),"")</f>
        <v/>
      </c>
      <c r="D37" s="3" t="str">
        <f>IFERROR(VLOOKUP($A37,Entries!$A:$F,5,FALSE),"")</f>
        <v/>
      </c>
      <c r="E37" s="3" t="str">
        <f>IFERROR(VLOOKUP($A37,Entries!$A:$F,6,FALSE),"")</f>
        <v/>
      </c>
      <c r="F37" s="35" t="str">
        <f>IFERROR(VLOOKUP($A37,'Sec A'!$A:$J,10,FALSE),"")</f>
        <v/>
      </c>
      <c r="G37" s="35" t="str">
        <f>IFERROR(VLOOKUP($A37,'Sec B'!$A:$J,10,FALSE),"")</f>
        <v/>
      </c>
      <c r="H37" s="35" t="str">
        <f>IFERROR(VLOOKUP($A37,'Sec C'!$A:$J,10,FALSE),"")</f>
        <v/>
      </c>
      <c r="I37" s="35" t="str">
        <f>IFERROR(VLOOKUP($A37,'Sec D'!$A:$J,10,FALSE),"")</f>
        <v/>
      </c>
      <c r="J37" s="35">
        <f t="shared" si="5"/>
        <v>0</v>
      </c>
      <c r="K37" s="36">
        <f>IFERROR(RANK(J37,J34:J37,1),4)</f>
        <v>1</v>
      </c>
      <c r="L37" s="60"/>
      <c r="M37" s="60"/>
    </row>
  </sheetData>
  <conditionalFormatting sqref="A4">
    <cfRule type="expression" dxfId="65" priority="22">
      <formula>A4=""</formula>
    </cfRule>
  </conditionalFormatting>
  <conditionalFormatting sqref="A5:A7">
    <cfRule type="expression" dxfId="64" priority="21">
      <formula>A5=""</formula>
    </cfRule>
  </conditionalFormatting>
  <conditionalFormatting sqref="A9">
    <cfRule type="expression" dxfId="63" priority="20">
      <formula>A9=""</formula>
    </cfRule>
  </conditionalFormatting>
  <conditionalFormatting sqref="A10:A12">
    <cfRule type="expression" dxfId="62" priority="19">
      <formula>A10=""</formula>
    </cfRule>
  </conditionalFormatting>
  <conditionalFormatting sqref="A14">
    <cfRule type="expression" dxfId="61" priority="18">
      <formula>A14=""</formula>
    </cfRule>
  </conditionalFormatting>
  <conditionalFormatting sqref="A15:A17">
    <cfRule type="expression" dxfId="60" priority="17">
      <formula>A15=""</formula>
    </cfRule>
  </conditionalFormatting>
  <conditionalFormatting sqref="A19">
    <cfRule type="expression" dxfId="59" priority="16">
      <formula>A19=""</formula>
    </cfRule>
  </conditionalFormatting>
  <conditionalFormatting sqref="A20:A22">
    <cfRule type="expression" dxfId="58" priority="15">
      <formula>A20=""</formula>
    </cfRule>
  </conditionalFormatting>
  <conditionalFormatting sqref="A24">
    <cfRule type="expression" dxfId="57" priority="14">
      <formula>A24=""</formula>
    </cfRule>
  </conditionalFormatting>
  <conditionalFormatting sqref="A25:A27">
    <cfRule type="expression" dxfId="56" priority="13">
      <formula>A25=""</formula>
    </cfRule>
  </conditionalFormatting>
  <conditionalFormatting sqref="A29">
    <cfRule type="expression" dxfId="55" priority="12">
      <formula>A29=""</formula>
    </cfRule>
  </conditionalFormatting>
  <conditionalFormatting sqref="A30:A32">
    <cfRule type="expression" dxfId="54" priority="11">
      <formula>A30=""</formula>
    </cfRule>
  </conditionalFormatting>
  <conditionalFormatting sqref="A34">
    <cfRule type="expression" dxfId="53" priority="10">
      <formula>A34=""</formula>
    </cfRule>
  </conditionalFormatting>
  <conditionalFormatting sqref="A35:A37">
    <cfRule type="expression" dxfId="52" priority="9">
      <formula>A35=""</formula>
    </cfRule>
  </conditionalFormatting>
  <conditionalFormatting sqref="J4">
    <cfRule type="expression" dxfId="51" priority="8">
      <formula>J4=0</formula>
    </cfRule>
  </conditionalFormatting>
  <conditionalFormatting sqref="J5:J7">
    <cfRule type="expression" dxfId="50" priority="7">
      <formula>J5=0</formula>
    </cfRule>
  </conditionalFormatting>
  <conditionalFormatting sqref="J9:J12">
    <cfRule type="expression" dxfId="49" priority="6">
      <formula>J9=0</formula>
    </cfRule>
  </conditionalFormatting>
  <conditionalFormatting sqref="J14:J17">
    <cfRule type="expression" dxfId="48" priority="5">
      <formula>J14=0</formula>
    </cfRule>
  </conditionalFormatting>
  <conditionalFormatting sqref="J19:J22">
    <cfRule type="expression" dxfId="47" priority="4">
      <formula>J19=0</formula>
    </cfRule>
  </conditionalFormatting>
  <conditionalFormatting sqref="J24:J27">
    <cfRule type="expression" dxfId="46" priority="3">
      <formula>J24=0</formula>
    </cfRule>
  </conditionalFormatting>
  <conditionalFormatting sqref="J29:J32">
    <cfRule type="expression" dxfId="45" priority="2">
      <formula>J29=0</formula>
    </cfRule>
  </conditionalFormatting>
  <conditionalFormatting sqref="J34:J37">
    <cfRule type="expression" dxfId="44" priority="1">
      <formula>J34=0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42"/>
  <sheetViews>
    <sheetView showGridLines="0" zoomScale="90" zoomScaleNormal="90" workbookViewId="0">
      <pane ySplit="3" topLeftCell="A4" activePane="bottomLeft" state="frozen"/>
      <selection activeCell="T28" sqref="T28"/>
      <selection pane="bottomLeft" activeCell="J35" sqref="J35"/>
    </sheetView>
  </sheetViews>
  <sheetFormatPr defaultRowHeight="15" outlineLevelCol="1" x14ac:dyDescent="0.25"/>
  <cols>
    <col min="1" max="1" width="8.140625" style="30" bestFit="1" customWidth="1"/>
    <col min="2" max="2" width="8.7109375" style="30" customWidth="1"/>
    <col min="3" max="3" width="20.7109375" style="30" customWidth="1"/>
    <col min="4" max="4" width="27.7109375" style="30" customWidth="1"/>
    <col min="5" max="5" width="28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24" max="16384" width="9.140625" style="1"/>
  </cols>
  <sheetData>
    <row r="1" spans="1:13" ht="20.25" x14ac:dyDescent="0.3">
      <c r="D1" s="31" t="s">
        <v>436</v>
      </c>
    </row>
    <row r="3" spans="1:13" x14ac:dyDescent="0.25">
      <c r="A3" s="32" t="s">
        <v>28</v>
      </c>
      <c r="B3" s="32" t="s">
        <v>29</v>
      </c>
      <c r="C3" s="32" t="s">
        <v>1</v>
      </c>
      <c r="D3" s="32" t="s">
        <v>2</v>
      </c>
      <c r="E3" s="32" t="s">
        <v>30</v>
      </c>
      <c r="F3" s="32" t="s">
        <v>23</v>
      </c>
      <c r="G3" s="32" t="s">
        <v>24</v>
      </c>
      <c r="H3" s="33" t="s">
        <v>25</v>
      </c>
      <c r="I3" s="33" t="s">
        <v>26</v>
      </c>
      <c r="J3" s="33" t="s">
        <v>22</v>
      </c>
      <c r="K3" s="33"/>
      <c r="L3" s="34" t="s">
        <v>27</v>
      </c>
      <c r="M3" s="34" t="s">
        <v>17</v>
      </c>
    </row>
    <row r="4" spans="1:13" ht="14.25" customHeight="1" x14ac:dyDescent="0.25">
      <c r="A4" s="56">
        <v>155</v>
      </c>
      <c r="B4" s="3" t="str">
        <f>IFERROR(VLOOKUP($A4,Entries!$A:$F,2,FALSE),"")</f>
        <v>B</v>
      </c>
      <c r="C4" s="3" t="str">
        <f>IFERROR(VLOOKUP($A4,Entries!$A:$F,4,FALSE),"")</f>
        <v>Georgina Bryce</v>
      </c>
      <c r="D4" s="3" t="str">
        <f>IFERROR(VLOOKUP($A4,Entries!$A:$F,5,FALSE),"")</f>
        <v>Trefaldwyn Dylan</v>
      </c>
      <c r="E4" s="3" t="str">
        <f>IFERROR(VLOOKUP($A4,Entries!$A:$F,6,FALSE),"")</f>
        <v>Bath</v>
      </c>
      <c r="F4" s="35" t="str">
        <f>IFERROR(VLOOKUP($A4,'Sec A'!$A:$J,10,FALSE),"")</f>
        <v/>
      </c>
      <c r="G4" s="35">
        <f>IFERROR(VLOOKUP($A4,'Sec B'!$A:$J,10,FALSE),"")</f>
        <v>32.9</v>
      </c>
      <c r="H4" s="35" t="str">
        <f>IFERROR(VLOOKUP($A4,'Sec C'!$A:$J,10,FALSE),"")</f>
        <v/>
      </c>
      <c r="I4" s="35" t="str">
        <f>IFERROR(VLOOKUP($A4,'Sec D'!$A:$J,10,FALSE),"")</f>
        <v/>
      </c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32.9</v>
      </c>
      <c r="K4" s="36">
        <f>IFERROR(RANK(J4,J4:J7,1),4)</f>
        <v>2</v>
      </c>
      <c r="L4" s="57">
        <f>IF(COUNTIF(J4:J7,"&gt;0")&lt;3,"E",(IF(COUNTIF(K4:K7,1)=4,SUMIF(K4:K7,1,J4:J7)/4*3,SUMIF(K4:K7,1,J4:J7))+(IF(COUNTIF(K4:K7,2)=3,SUMIF(K4:K7,2,J4:J7)/3*2,SUMIF(K4:K7,2,J4:J7))+(IF(COUNTIF(K4:K7,3)=2,SUMIF(K4:K7,3,J4:J7)/2,SUMIF(K4:K7,3,J4:J7))))))</f>
        <v>107.1</v>
      </c>
      <c r="M4" s="58">
        <f>IFERROR(RANK(L4,L:L,1),"")</f>
        <v>4</v>
      </c>
    </row>
    <row r="5" spans="1:13" ht="14.25" customHeight="1" x14ac:dyDescent="0.25">
      <c r="A5" s="56">
        <v>156</v>
      </c>
      <c r="B5" s="3" t="str">
        <f>IFERROR(VLOOKUP($A5,Entries!$A:$F,2,FALSE),"")</f>
        <v>B</v>
      </c>
      <c r="C5" s="3" t="str">
        <f>IFERROR(VLOOKUP($A5,Entries!$A:$F,4,FALSE),"")</f>
        <v>Fiona Gray</v>
      </c>
      <c r="D5" s="3" t="str">
        <f>IFERROR(VLOOKUP($A5,Entries!$A:$F,5,FALSE),"")</f>
        <v>Freddie</v>
      </c>
      <c r="E5" s="3" t="str">
        <f>IFERROR(VLOOKUP($A5,Entries!$A:$F,6,FALSE),"")</f>
        <v>Bath</v>
      </c>
      <c r="F5" s="35" t="str">
        <f>IFERROR(VLOOKUP($A5,'Sec A'!$A:$J,10,FALSE),"")</f>
        <v/>
      </c>
      <c r="G5" s="35">
        <f>IFERROR(VLOOKUP($A5,'Sec B'!$A:$J,10,FALSE),"")</f>
        <v>42.9</v>
      </c>
      <c r="H5" s="35" t="str">
        <f>IFERROR(VLOOKUP($A5,'Sec C'!$A:$J,10,FALSE),"")</f>
        <v/>
      </c>
      <c r="I5" s="35" t="str">
        <f>IFERROR(VLOOKUP($A5,'Sec D'!$A:$J,10,FALSE),"")</f>
        <v/>
      </c>
      <c r="J5" s="35">
        <f t="shared" si="0"/>
        <v>42.9</v>
      </c>
      <c r="K5" s="36">
        <f>IFERROR(RANK(J5,J4:J7,1),4)</f>
        <v>3</v>
      </c>
      <c r="L5" s="59"/>
      <c r="M5" s="59"/>
    </row>
    <row r="6" spans="1:13" ht="14.25" customHeight="1" x14ac:dyDescent="0.25">
      <c r="A6" s="56">
        <v>205</v>
      </c>
      <c r="B6" s="3" t="str">
        <f>IFERROR(VLOOKUP($A6,Entries!$A:$F,2,FALSE),"")</f>
        <v>C</v>
      </c>
      <c r="C6" s="3" t="str">
        <f>IFERROR(VLOOKUP($A6,Entries!$A:$F,4,FALSE),"")</f>
        <v>Rebecca Neale</v>
      </c>
      <c r="D6" s="3" t="str">
        <f>IFERROR(VLOOKUP($A6,Entries!$A:$F,5,FALSE),"")</f>
        <v>Quansboro Billy</v>
      </c>
      <c r="E6" s="3" t="str">
        <f>IFERROR(VLOOKUP($A6,Entries!$A:$F,6,FALSE),"")</f>
        <v>Bath</v>
      </c>
      <c r="F6" s="35" t="str">
        <f>IFERROR(VLOOKUP($A6,'Sec A'!$A:$J,10,FALSE),"")</f>
        <v/>
      </c>
      <c r="G6" s="35" t="str">
        <f>IFERROR(VLOOKUP($A6,'Sec B'!$A:$J,10,FALSE),"")</f>
        <v/>
      </c>
      <c r="H6" s="35">
        <f>IFERROR(VLOOKUP($A6,'Sec C'!$A:$J,10,FALSE),"")</f>
        <v>69</v>
      </c>
      <c r="I6" s="35" t="str">
        <f>IFERROR(VLOOKUP($A6,'Sec D'!$A:$J,10,FALSE),"")</f>
        <v/>
      </c>
      <c r="J6" s="35">
        <f t="shared" si="0"/>
        <v>69</v>
      </c>
      <c r="K6" s="36">
        <f>IFERROR(RANK(J6,J4:J7,1),4)</f>
        <v>4</v>
      </c>
      <c r="L6" s="59"/>
      <c r="M6" s="59"/>
    </row>
    <row r="7" spans="1:13" ht="14.25" customHeight="1" x14ac:dyDescent="0.25">
      <c r="A7" s="56">
        <v>206</v>
      </c>
      <c r="B7" s="3" t="str">
        <f>IFERROR(VLOOKUP($A7,Entries!$A:$F,2,FALSE),"")</f>
        <v>C</v>
      </c>
      <c r="C7" s="3" t="str">
        <f>IFERROR(VLOOKUP($A7,Entries!$A:$F,4,FALSE),"")</f>
        <v>Kate Raynor</v>
      </c>
      <c r="D7" s="3" t="str">
        <f>IFERROR(VLOOKUP($A7,Entries!$A:$F,5,FALSE),"")</f>
        <v>Paxford Whitney</v>
      </c>
      <c r="E7" s="3" t="str">
        <f>IFERROR(VLOOKUP($A7,Entries!$A:$F,6,FALSE),"")</f>
        <v>Bath</v>
      </c>
      <c r="F7" s="35" t="str">
        <f>IFERROR(VLOOKUP($A7,'Sec A'!$A:$J,10,FALSE),"")</f>
        <v/>
      </c>
      <c r="G7" s="35" t="str">
        <f>IFERROR(VLOOKUP($A7,'Sec B'!$A:$J,10,FALSE),"")</f>
        <v/>
      </c>
      <c r="H7" s="35">
        <f>IFERROR(VLOOKUP($A7,'Sec C'!$A:$J,10,FALSE),"")</f>
        <v>31.3</v>
      </c>
      <c r="I7" s="35" t="str">
        <f>IFERROR(VLOOKUP($A7,'Sec D'!$A:$J,10,FALSE),"")</f>
        <v/>
      </c>
      <c r="J7" s="35">
        <f t="shared" si="0"/>
        <v>31.3</v>
      </c>
      <c r="K7" s="36">
        <f>IFERROR(RANK(J7,J4:J7,1),4)</f>
        <v>1</v>
      </c>
      <c r="L7" s="60"/>
      <c r="M7" s="60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IFERROR(VLOOKUP($A8,'Sec A'!$A:$J,10,FALSE),"")</f>
        <v/>
      </c>
      <c r="G8" s="26" t="str">
        <f>IFERROR(VLOOKUP($A8,'Sec B'!$A:$J,10,FALSE),"")</f>
        <v/>
      </c>
      <c r="H8" s="26" t="str">
        <f>IFERROR(VLOOKUP($A8,'Sec C'!$A:$J,10,FALSE),"")</f>
        <v/>
      </c>
      <c r="I8" s="26" t="str">
        <f>IFERROR(VLOOKUP($A8,'Sec D'!$A:$J,10,FALSE),"")</f>
        <v/>
      </c>
      <c r="J8" s="26"/>
      <c r="L8" s="61"/>
      <c r="M8" s="61"/>
    </row>
    <row r="9" spans="1:13" ht="14.25" customHeight="1" x14ac:dyDescent="0.25">
      <c r="A9" s="56">
        <v>153</v>
      </c>
      <c r="B9" s="3" t="str">
        <f>IFERROR(VLOOKUP($A9,Entries!$A:$F,2,FALSE),"")</f>
        <v>B</v>
      </c>
      <c r="C9" s="3" t="str">
        <f>IFERROR(VLOOKUP($A9,Entries!$A:$F,4,FALSE),"")</f>
        <v>Andrew Winterton</v>
      </c>
      <c r="D9" s="3" t="str">
        <f>IFERROR(VLOOKUP($A9,Entries!$A:$F,5,FALSE),"")</f>
        <v>The Old Duke</v>
      </c>
      <c r="E9" s="3" t="str">
        <f>IFERROR(VLOOKUP($A9,Entries!$A:$F,6,FALSE),"")</f>
        <v>Berkeley Bandits</v>
      </c>
      <c r="F9" s="35" t="str">
        <f>IFERROR(VLOOKUP($A9,'Sec A'!$A:$J,10,FALSE),"")</f>
        <v/>
      </c>
      <c r="G9" s="35" t="str">
        <f>IFERROR(VLOOKUP($A9,'Sec B'!$A:$J,10,FALSE),"")</f>
        <v>W/D</v>
      </c>
      <c r="H9" s="35" t="str">
        <f>IFERROR(VLOOKUP($A9,'Sec C'!$A:$J,10,FALSE),"")</f>
        <v/>
      </c>
      <c r="I9" s="35" t="str">
        <f>IFERROR(VLOOKUP($A9,'Sec D'!$A:$J,10,FALSE),"")</f>
        <v/>
      </c>
      <c r="J9" s="35" t="s">
        <v>60</v>
      </c>
      <c r="K9" s="36">
        <f>IFERROR(RANK(J9,J9:J12,1),4)</f>
        <v>4</v>
      </c>
      <c r="L9" s="57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207.6</v>
      </c>
      <c r="M9" s="58">
        <f>IFERROR(RANK(L9,L:L,1),"")</f>
        <v>8</v>
      </c>
    </row>
    <row r="10" spans="1:13" ht="14.25" customHeight="1" x14ac:dyDescent="0.25">
      <c r="A10" s="56">
        <v>177</v>
      </c>
      <c r="B10" s="3" t="str">
        <f>IFERROR(VLOOKUP($A10,Entries!$A:$F,2,FALSE),"")</f>
        <v>B</v>
      </c>
      <c r="C10" s="3" t="str">
        <f>IFERROR(VLOOKUP($A10,Entries!$A:$F,4,FALSE),"")</f>
        <v>Harrison Chiba</v>
      </c>
      <c r="D10" s="3" t="str">
        <f>IFERROR(VLOOKUP($A10,Entries!$A:$F,5,FALSE),"")</f>
        <v>Gwarcoeds Rocky</v>
      </c>
      <c r="E10" s="3" t="str">
        <f>IFERROR(VLOOKUP($A10,Entries!$A:$F,6,FALSE),"")</f>
        <v>Berkeley Bandits</v>
      </c>
      <c r="F10" s="35" t="str">
        <f>IFERROR(VLOOKUP($A10,'Sec A'!$A:$J,10,FALSE),"")</f>
        <v/>
      </c>
      <c r="G10" s="35">
        <f>IFERROR(VLOOKUP($A10,'Sec B'!$A:$J,10,FALSE),"")</f>
        <v>68</v>
      </c>
      <c r="H10" s="35" t="str">
        <f>IFERROR(VLOOKUP($A10,'Sec C'!$A:$J,10,FALSE),"")</f>
        <v/>
      </c>
      <c r="I10" s="35" t="str">
        <f>IFERROR(VLOOKUP($A10,'Sec D'!$A:$J,10,FALSE),"")</f>
        <v/>
      </c>
      <c r="J10" s="35">
        <f t="shared" ref="J9:J17" si="1">IF(F10="E","E",IF(G10="E","E",IF(H10="E","E",IF(I10="E","E",IF(F10="R","R",IF(G10="R","R",IF(H10="R","R",IF(I10="R","R",IF(F10="WD","WD",IF(G10="WD","WD",IF(H10="WD","WD",IF(I10="WD","WD",SUM($F10:$I10)))))))))))))</f>
        <v>68</v>
      </c>
      <c r="K10" s="36">
        <f>IFERROR(RANK(J10,J9:J12,1),4)</f>
        <v>2</v>
      </c>
      <c r="L10" s="59"/>
      <c r="M10" s="59"/>
    </row>
    <row r="11" spans="1:13" ht="14.25" customHeight="1" x14ac:dyDescent="0.25">
      <c r="A11" s="56">
        <v>202</v>
      </c>
      <c r="B11" s="3" t="str">
        <f>IFERROR(VLOOKUP($A11,Entries!$A:$F,2,FALSE),"")</f>
        <v>C</v>
      </c>
      <c r="C11" s="3" t="str">
        <f>IFERROR(VLOOKUP($A11,Entries!$A:$F,4,FALSE),"")</f>
        <v>Allisia Robins</v>
      </c>
      <c r="D11" s="3" t="str">
        <f>IFERROR(VLOOKUP($A11,Entries!$A:$F,5,FALSE),"")</f>
        <v>Chesney</v>
      </c>
      <c r="E11" s="3" t="str">
        <f>IFERROR(VLOOKUP($A11,Entries!$A:$F,6,FALSE),"")</f>
        <v>Berkeley Bandits</v>
      </c>
      <c r="F11" s="35" t="str">
        <f>IFERROR(VLOOKUP($A11,'Sec A'!$A:$J,10,FALSE),"")</f>
        <v/>
      </c>
      <c r="G11" s="35" t="str">
        <f>IFERROR(VLOOKUP($A11,'Sec B'!$A:$J,10,FALSE),"")</f>
        <v/>
      </c>
      <c r="H11" s="35">
        <f>IFERROR(VLOOKUP($A11,'Sec C'!$A:$J,10,FALSE),"")</f>
        <v>103.6</v>
      </c>
      <c r="I11" s="35" t="str">
        <f>IFERROR(VLOOKUP($A11,'Sec D'!$A:$J,10,FALSE),"")</f>
        <v/>
      </c>
      <c r="J11" s="35">
        <f t="shared" si="1"/>
        <v>103.6</v>
      </c>
      <c r="K11" s="36">
        <f>IFERROR(RANK(J11,J9:J12,1),4)</f>
        <v>3</v>
      </c>
      <c r="L11" s="59"/>
      <c r="M11" s="59"/>
    </row>
    <row r="12" spans="1:13" ht="14.25" customHeight="1" x14ac:dyDescent="0.25">
      <c r="A12" s="56">
        <v>203</v>
      </c>
      <c r="B12" s="3" t="str">
        <f>IFERROR(VLOOKUP($A12,Entries!$A:$F,2,FALSE),"")</f>
        <v>C</v>
      </c>
      <c r="C12" s="3" t="str">
        <f>IFERROR(VLOOKUP($A12,Entries!$A:$F,4,FALSE),"")</f>
        <v>Karen Gobey</v>
      </c>
      <c r="D12" s="3" t="str">
        <f>IFERROR(VLOOKUP($A12,Entries!$A:$F,5,FALSE),"")</f>
        <v>Innocent Violet</v>
      </c>
      <c r="E12" s="3" t="str">
        <f>IFERROR(VLOOKUP($A12,Entries!$A:$F,6,FALSE),"")</f>
        <v>Berkeley Bandits</v>
      </c>
      <c r="F12" s="35" t="str">
        <f>IFERROR(VLOOKUP($A12,'Sec A'!$A:$J,10,FALSE),"")</f>
        <v/>
      </c>
      <c r="G12" s="35" t="str">
        <f>IFERROR(VLOOKUP($A12,'Sec B'!$A:$J,10,FALSE),"")</f>
        <v/>
      </c>
      <c r="H12" s="35">
        <f>IFERROR(VLOOKUP($A12,'Sec C'!$A:$J,10,FALSE),"")</f>
        <v>36</v>
      </c>
      <c r="I12" s="35" t="str">
        <f>IFERROR(VLOOKUP($A12,'Sec D'!$A:$J,10,FALSE),"")</f>
        <v/>
      </c>
      <c r="J12" s="35">
        <f t="shared" si="1"/>
        <v>36</v>
      </c>
      <c r="K12" s="36">
        <f>IFERROR(RANK(J12,J9:J12,1),4)</f>
        <v>1</v>
      </c>
      <c r="L12" s="60"/>
      <c r="M12" s="60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IFERROR(VLOOKUP($A13,'Sec A'!$A:$J,10,FALSE),"")</f>
        <v/>
      </c>
      <c r="G13" s="26" t="str">
        <f>IFERROR(VLOOKUP($A13,'Sec B'!$A:$J,10,FALSE),"")</f>
        <v/>
      </c>
      <c r="H13" s="26" t="str">
        <f>IFERROR(VLOOKUP($A13,'Sec C'!$A:$J,10,FALSE),"")</f>
        <v/>
      </c>
      <c r="I13" s="26" t="str">
        <f>IFERROR(VLOOKUP($A13,'Sec D'!$A:$J,10,FALSE),"")</f>
        <v/>
      </c>
      <c r="J13" s="26"/>
      <c r="L13" s="61"/>
      <c r="M13" s="61"/>
    </row>
    <row r="14" spans="1:13" ht="14.25" customHeight="1" x14ac:dyDescent="0.25">
      <c r="A14" s="56">
        <v>167</v>
      </c>
      <c r="B14" s="3" t="str">
        <f>IFERROR(VLOOKUP($A14,Entries!$A:$F,2,FALSE),"")</f>
        <v>B</v>
      </c>
      <c r="C14" s="3" t="str">
        <f>IFERROR(VLOOKUP($A14,Entries!$A:$F,4,FALSE),"")</f>
        <v>Bea Hyde</v>
      </c>
      <c r="D14" s="3" t="str">
        <f>IFERROR(VLOOKUP($A14,Entries!$A:$F,5,FALSE),"")</f>
        <v>Taur Beauty</v>
      </c>
      <c r="E14" s="3" t="str">
        <f>IFERROR(VLOOKUP($A14,Entries!$A:$F,6,FALSE),"")</f>
        <v>Berkeley Birds &amp; The Bees</v>
      </c>
      <c r="F14" s="35" t="str">
        <f>IFERROR(VLOOKUP($A14,'Sec A'!$A:$J,10,FALSE),"")</f>
        <v/>
      </c>
      <c r="G14" s="35">
        <f>IFERROR(VLOOKUP($A14,'Sec B'!$A:$J,10,FALSE),"")</f>
        <v>30.3</v>
      </c>
      <c r="H14" s="35" t="str">
        <f>IFERROR(VLOOKUP($A14,'Sec C'!$A:$J,10,FALSE),"")</f>
        <v/>
      </c>
      <c r="I14" s="35" t="str">
        <f>IFERROR(VLOOKUP($A14,'Sec D'!$A:$J,10,FALSE),"")</f>
        <v/>
      </c>
      <c r="J14" s="35">
        <f t="shared" si="1"/>
        <v>30.3</v>
      </c>
      <c r="K14" s="36">
        <f>IFERROR(RANK(J14,J14:J17,1),4)</f>
        <v>2</v>
      </c>
      <c r="L14" s="57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93.1</v>
      </c>
      <c r="M14" s="58">
        <f>IFERROR(RANK(L14,L:L,1),"")</f>
        <v>1</v>
      </c>
    </row>
    <row r="15" spans="1:13" ht="14.25" customHeight="1" x14ac:dyDescent="0.25">
      <c r="A15" s="56">
        <v>176</v>
      </c>
      <c r="B15" s="3" t="str">
        <f>IFERROR(VLOOKUP($A15,Entries!$A:$F,2,FALSE),"")</f>
        <v>B</v>
      </c>
      <c r="C15" s="3" t="str">
        <f>IFERROR(VLOOKUP($A15,Entries!$A:$F,4,FALSE),"")</f>
        <v>Andrew Winterton</v>
      </c>
      <c r="D15" s="3" t="str">
        <f>IFERROR(VLOOKUP($A15,Entries!$A:$F,5,FALSE),"")</f>
        <v>Ballyduff Daithi</v>
      </c>
      <c r="E15" s="3" t="str">
        <f>IFERROR(VLOOKUP($A15,Entries!$A:$F,6,FALSE),"")</f>
        <v>Berkeley Birds &amp; The Bees</v>
      </c>
      <c r="F15" s="35" t="str">
        <f>IFERROR(VLOOKUP($A15,'Sec A'!$A:$J,10,FALSE),"")</f>
        <v/>
      </c>
      <c r="G15" s="35">
        <f>IFERROR(VLOOKUP($A15,'Sec B'!$A:$J,10,FALSE),"")</f>
        <v>26.5</v>
      </c>
      <c r="H15" s="35" t="str">
        <f>IFERROR(VLOOKUP($A15,'Sec C'!$A:$J,10,FALSE),"")</f>
        <v/>
      </c>
      <c r="I15" s="35" t="str">
        <f>IFERROR(VLOOKUP($A15,'Sec D'!$A:$J,10,FALSE),"")</f>
        <v/>
      </c>
      <c r="J15" s="35">
        <f t="shared" si="1"/>
        <v>26.5</v>
      </c>
      <c r="K15" s="36">
        <f>IFERROR(RANK(J15,J14:J17,1),4)</f>
        <v>1</v>
      </c>
      <c r="L15" s="59"/>
      <c r="M15" s="59"/>
    </row>
    <row r="16" spans="1:13" ht="14.25" customHeight="1" x14ac:dyDescent="0.25">
      <c r="A16" s="56">
        <v>216</v>
      </c>
      <c r="B16" s="3" t="str">
        <f>IFERROR(VLOOKUP($A16,Entries!$A:$F,2,FALSE),"")</f>
        <v>C</v>
      </c>
      <c r="C16" s="3" t="str">
        <f>IFERROR(VLOOKUP($A16,Entries!$A:$F,4,FALSE),"")</f>
        <v>Shanice Walton</v>
      </c>
      <c r="D16" s="3" t="str">
        <f>IFERROR(VLOOKUP($A16,Entries!$A:$F,5,FALSE),"")</f>
        <v>Masque</v>
      </c>
      <c r="E16" s="3" t="str">
        <f>IFERROR(VLOOKUP($A16,Entries!$A:$F,6,FALSE),"")</f>
        <v>Berkeley Birds &amp; The Bees</v>
      </c>
      <c r="F16" s="35" t="str">
        <f>IFERROR(VLOOKUP($A16,'Sec A'!$A:$J,10,FALSE),"")</f>
        <v/>
      </c>
      <c r="G16" s="35" t="str">
        <f>IFERROR(VLOOKUP($A16,'Sec B'!$A:$J,10,FALSE),"")</f>
        <v/>
      </c>
      <c r="H16" s="35">
        <f>IFERROR(VLOOKUP($A16,'Sec C'!$A:$J,10,FALSE),"")</f>
        <v>37.299999999999997</v>
      </c>
      <c r="I16" s="35" t="str">
        <f>IFERROR(VLOOKUP($A16,'Sec D'!$A:$J,10,FALSE),"")</f>
        <v/>
      </c>
      <c r="J16" s="35">
        <f t="shared" si="1"/>
        <v>37.299999999999997</v>
      </c>
      <c r="K16" s="36">
        <f>IFERROR(RANK(J16,J14:J17,1),4)</f>
        <v>4</v>
      </c>
      <c r="L16" s="59"/>
      <c r="M16" s="59"/>
    </row>
    <row r="17" spans="1:13" ht="14.25" customHeight="1" x14ac:dyDescent="0.25">
      <c r="A17" s="56">
        <v>217</v>
      </c>
      <c r="B17" s="3" t="str">
        <f>IFERROR(VLOOKUP($A17,Entries!$A:$F,2,FALSE),"")</f>
        <v>C</v>
      </c>
      <c r="C17" s="3" t="str">
        <f>IFERROR(VLOOKUP($A17,Entries!$A:$F,4,FALSE),"")</f>
        <v>Laura Nelmes</v>
      </c>
      <c r="D17" s="3" t="str">
        <f>IFERROR(VLOOKUP($A17,Entries!$A:$F,5,FALSE),"")</f>
        <v>Home Farm Lily</v>
      </c>
      <c r="E17" s="3" t="str">
        <f>IFERROR(VLOOKUP($A17,Entries!$A:$F,6,FALSE),"")</f>
        <v>Berkeley Birds &amp; The Bees</v>
      </c>
      <c r="F17" s="35" t="str">
        <f>IFERROR(VLOOKUP($A17,'Sec A'!$A:$J,10,FALSE),"")</f>
        <v/>
      </c>
      <c r="G17" s="35" t="str">
        <f>IFERROR(VLOOKUP($A17,'Sec B'!$A:$J,10,FALSE),"")</f>
        <v/>
      </c>
      <c r="H17" s="35">
        <f>IFERROR(VLOOKUP($A17,'Sec C'!$A:$J,10,FALSE),"")</f>
        <v>36.299999999999997</v>
      </c>
      <c r="I17" s="35" t="str">
        <f>IFERROR(VLOOKUP($A17,'Sec D'!$A:$J,10,FALSE),"")</f>
        <v/>
      </c>
      <c r="J17" s="35">
        <f t="shared" si="1"/>
        <v>36.299999999999997</v>
      </c>
      <c r="K17" s="36">
        <f>IFERROR(RANK(J17,J14:J17,1),4)</f>
        <v>3</v>
      </c>
      <c r="L17" s="60"/>
      <c r="M17" s="60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 t="str">
        <f>IFERROR(VLOOKUP($A18,'Sec A'!$A:$J,10,FALSE),"")</f>
        <v/>
      </c>
      <c r="G18" s="26" t="str">
        <f>IFERROR(VLOOKUP($A18,'Sec B'!$A:$J,10,FALSE),"")</f>
        <v/>
      </c>
      <c r="H18" s="26" t="str">
        <f>IFERROR(VLOOKUP($A18,'Sec C'!$A:$J,10,FALSE),"")</f>
        <v/>
      </c>
      <c r="I18" s="26" t="str">
        <f>IFERROR(VLOOKUP($A18,'Sec D'!$A:$J,10,FALSE),"")</f>
        <v/>
      </c>
      <c r="J18" s="26"/>
      <c r="L18" s="61"/>
      <c r="M18" s="61"/>
    </row>
    <row r="19" spans="1:13" ht="14.25" customHeight="1" x14ac:dyDescent="0.25">
      <c r="A19" s="56">
        <v>161</v>
      </c>
      <c r="B19" s="3" t="str">
        <f>IFERROR(VLOOKUP($A19,Entries!$A:$F,2,FALSE),"")</f>
        <v>B</v>
      </c>
      <c r="C19" s="3" t="str">
        <f>IFERROR(VLOOKUP($A19,Entries!$A:$F,4,FALSE),"")</f>
        <v>Sheenagh Bragg</v>
      </c>
      <c r="D19" s="3" t="str">
        <f>IFERROR(VLOOKUP($A19,Entries!$A:$F,5,FALSE),"")</f>
        <v>Autumn Mist</v>
      </c>
      <c r="E19" s="3" t="str">
        <f>IFERROR(VLOOKUP($A19,Entries!$A:$F,6,FALSE),"")</f>
        <v>Frampton Family</v>
      </c>
      <c r="F19" s="35" t="str">
        <f>IFERROR(VLOOKUP($A19,'Sec A'!$A:$J,10,FALSE),"")</f>
        <v/>
      </c>
      <c r="G19" s="35">
        <f>IFERROR(VLOOKUP($A19,'Sec B'!$A:$J,10,FALSE),"")</f>
        <v>38.5</v>
      </c>
      <c r="H19" s="35" t="str">
        <f>IFERROR(VLOOKUP($A19,'Sec C'!$A:$J,10,FALSE),"")</f>
        <v/>
      </c>
      <c r="I19" s="35" t="str">
        <f>IFERROR(VLOOKUP($A19,'Sec D'!$A:$J,10,FALSE),"")</f>
        <v/>
      </c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38.5</v>
      </c>
      <c r="K19" s="36">
        <f>IFERROR(RANK(J19,J19:J22,1),4)</f>
        <v>1</v>
      </c>
      <c r="L19" s="57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135.5</v>
      </c>
      <c r="M19" s="58">
        <f>IFERROR(RANK(L19,L:L,1),"")</f>
        <v>7</v>
      </c>
    </row>
    <row r="20" spans="1:13" ht="14.25" customHeight="1" x14ac:dyDescent="0.25">
      <c r="A20" s="56">
        <v>162</v>
      </c>
      <c r="B20" s="3" t="str">
        <f>IFERROR(VLOOKUP($A20,Entries!$A:$F,2,FALSE),"")</f>
        <v>B</v>
      </c>
      <c r="C20" s="3" t="str">
        <f>IFERROR(VLOOKUP($A20,Entries!$A:$F,4,FALSE),"")</f>
        <v>Sarah Massey</v>
      </c>
      <c r="D20" s="3" t="str">
        <f>IFERROR(VLOOKUP($A20,Entries!$A:$F,5,FALSE),"")</f>
        <v>Arcachon van Hove</v>
      </c>
      <c r="E20" s="3" t="str">
        <f>IFERROR(VLOOKUP($A20,Entries!$A:$F,6,FALSE),"")</f>
        <v>Frampton Family</v>
      </c>
      <c r="F20" s="35" t="str">
        <f>IFERROR(VLOOKUP($A20,'Sec A'!$A:$J,10,FALSE),"")</f>
        <v/>
      </c>
      <c r="G20" s="35">
        <f>IFERROR(VLOOKUP($A20,'Sec B'!$A:$J,10,FALSE),"")</f>
        <v>57.2</v>
      </c>
      <c r="H20" s="35" t="str">
        <f>IFERROR(VLOOKUP($A20,'Sec C'!$A:$J,10,FALSE),"")</f>
        <v/>
      </c>
      <c r="I20" s="35" t="str">
        <f>IFERROR(VLOOKUP($A20,'Sec D'!$A:$J,10,FALSE),"")</f>
        <v/>
      </c>
      <c r="J20" s="35">
        <f t="shared" si="2"/>
        <v>57.2</v>
      </c>
      <c r="K20" s="36">
        <f>IFERROR(RANK(J20,J19:J22,1),4)</f>
        <v>3</v>
      </c>
      <c r="L20" s="59"/>
      <c r="M20" s="59"/>
    </row>
    <row r="21" spans="1:13" ht="14.25" customHeight="1" x14ac:dyDescent="0.25">
      <c r="A21" s="56">
        <v>211</v>
      </c>
      <c r="B21" s="3" t="str">
        <f>IFERROR(VLOOKUP($A21,Entries!$A:$F,2,FALSE),"")</f>
        <v>C</v>
      </c>
      <c r="C21" s="3" t="str">
        <f>IFERROR(VLOOKUP($A21,Entries!$A:$F,4,FALSE),"")</f>
        <v>Carol Wright</v>
      </c>
      <c r="D21" s="3" t="str">
        <f>IFERROR(VLOOKUP($A21,Entries!$A:$F,5,FALSE),"")</f>
        <v>Pauldary's Rebel X</v>
      </c>
      <c r="E21" s="3" t="str">
        <f>IFERROR(VLOOKUP($A21,Entries!$A:$F,6,FALSE),"")</f>
        <v>Frampton Family</v>
      </c>
      <c r="F21" s="35" t="str">
        <f>IFERROR(VLOOKUP($A21,'Sec A'!$A:$J,10,FALSE),"")</f>
        <v/>
      </c>
      <c r="G21" s="35" t="str">
        <f>IFERROR(VLOOKUP($A21,'Sec B'!$A:$J,10,FALSE),"")</f>
        <v/>
      </c>
      <c r="H21" s="35">
        <f>IFERROR(VLOOKUP($A21,'Sec C'!$A:$J,10,FALSE),"")</f>
        <v>39.799999999999997</v>
      </c>
      <c r="I21" s="35" t="str">
        <f>IFERROR(VLOOKUP($A21,'Sec D'!$A:$J,10,FALSE),"")</f>
        <v/>
      </c>
      <c r="J21" s="35">
        <f t="shared" si="2"/>
        <v>39.799999999999997</v>
      </c>
      <c r="K21" s="36">
        <f>IFERROR(RANK(J21,J19:J22,1),4)</f>
        <v>2</v>
      </c>
      <c r="L21" s="59"/>
      <c r="M21" s="59"/>
    </row>
    <row r="22" spans="1:13" ht="14.25" customHeight="1" x14ac:dyDescent="0.25">
      <c r="A22" s="56">
        <v>212</v>
      </c>
      <c r="B22" s="3" t="str">
        <f>IFERROR(VLOOKUP($A22,Entries!$A:$F,2,FALSE),"")</f>
        <v>C</v>
      </c>
      <c r="C22" s="3" t="str">
        <f>IFERROR(VLOOKUP($A22,Entries!$A:$F,4,FALSE),"")</f>
        <v>Nicola Massey</v>
      </c>
      <c r="D22" s="3" t="str">
        <f>IFERROR(VLOOKUP($A22,Entries!$A:$F,5,FALSE),"")</f>
        <v>Tiramisu</v>
      </c>
      <c r="E22" s="3" t="str">
        <f>IFERROR(VLOOKUP($A22,Entries!$A:$F,6,FALSE),"")</f>
        <v>Frampton Family</v>
      </c>
      <c r="F22" s="35" t="str">
        <f>IFERROR(VLOOKUP($A22,'Sec A'!$A:$J,10,FALSE),"")</f>
        <v/>
      </c>
      <c r="G22" s="35" t="str">
        <f>IFERROR(VLOOKUP($A22,'Sec B'!$A:$J,10,FALSE),"")</f>
        <v/>
      </c>
      <c r="H22" s="35" t="str">
        <f>IFERROR(VLOOKUP($A22,'Sec C'!$A:$J,10,FALSE),"")</f>
        <v>W/D</v>
      </c>
      <c r="I22" s="35" t="str">
        <f>IFERROR(VLOOKUP($A22,'Sec D'!$A:$J,10,FALSE),"")</f>
        <v/>
      </c>
      <c r="J22" s="35" t="s">
        <v>60</v>
      </c>
      <c r="K22" s="36">
        <f>IFERROR(RANK(J22,J19:J22,1),4)</f>
        <v>4</v>
      </c>
      <c r="L22" s="60"/>
      <c r="M22" s="60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 t="str">
        <f>IFERROR(VLOOKUP($A23,'Sec A'!$A:$J,10,FALSE),"")</f>
        <v/>
      </c>
      <c r="G23" s="26" t="str">
        <f>IFERROR(VLOOKUP($A23,'Sec B'!$A:$J,10,FALSE),"")</f>
        <v/>
      </c>
      <c r="H23" s="26" t="str">
        <f>IFERROR(VLOOKUP($A23,'Sec C'!$A:$J,10,FALSE),"")</f>
        <v/>
      </c>
      <c r="I23" s="26" t="str">
        <f>IFERROR(VLOOKUP($A23,'Sec D'!$A:$J,10,FALSE),"")</f>
        <v/>
      </c>
      <c r="J23" s="26"/>
      <c r="L23" s="61"/>
      <c r="M23" s="61"/>
    </row>
    <row r="24" spans="1:13" ht="14.25" customHeight="1" x14ac:dyDescent="0.25">
      <c r="A24" s="56">
        <v>169</v>
      </c>
      <c r="B24" s="3" t="str">
        <f>IFERROR(VLOOKUP($A24,Entries!$A:$F,2,FALSE),"")</f>
        <v>B</v>
      </c>
      <c r="C24" s="3" t="str">
        <f>IFERROR(VLOOKUP($A24,Entries!$A:$F,4,FALSE),"")</f>
        <v>Julie Bush</v>
      </c>
      <c r="D24" s="3" t="str">
        <f>IFERROR(VLOOKUP($A24,Entries!$A:$F,5,FALSE),"")</f>
        <v>Attychree Prince</v>
      </c>
      <c r="E24" s="3" t="str">
        <f>IFERROR(VLOOKUP($A24,Entries!$A:$F,6,FALSE),"")</f>
        <v>Kennet Vale</v>
      </c>
      <c r="F24" s="35" t="str">
        <f>IFERROR(VLOOKUP($A24,'Sec A'!$A:$J,10,FALSE),"")</f>
        <v/>
      </c>
      <c r="G24" s="35">
        <f>IFERROR(VLOOKUP($A24,'Sec B'!$A:$J,10,FALSE),"")</f>
        <v>31.3</v>
      </c>
      <c r="H24" s="35" t="str">
        <f>IFERROR(VLOOKUP($A24,'Sec C'!$A:$J,10,FALSE),"")</f>
        <v/>
      </c>
      <c r="I24" s="35" t="str">
        <f>IFERROR(VLOOKUP($A24,'Sec D'!$A:$J,10,FALSE),"")</f>
        <v/>
      </c>
      <c r="J24" s="35">
        <f t="shared" ref="J24:J27" si="3">IF(F24="E","E",IF(G24="E","E",IF(H24="E","E",IF(I24="E","E",IF(F24="R","R",IF(G24="R","R",IF(H24="R","R",IF(I24="R","R",IF(F24="WD","WD",IF(G24="WD","WD",IF(H24="WD","WD",IF(I24="WD","WD",SUM($F24:$I24)))))))))))))</f>
        <v>31.3</v>
      </c>
      <c r="K24" s="36">
        <f>IFERROR(RANK(J24,J24:J27,1),4)</f>
        <v>1</v>
      </c>
      <c r="L24" s="57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104.89999999999999</v>
      </c>
      <c r="M24" s="58">
        <f>IFERROR(RANK(L24,L:L,1),"")</f>
        <v>3</v>
      </c>
    </row>
    <row r="25" spans="1:13" ht="14.25" customHeight="1" x14ac:dyDescent="0.25">
      <c r="A25" s="56">
        <v>170</v>
      </c>
      <c r="B25" s="3" t="str">
        <f>IFERROR(VLOOKUP($A25,Entries!$A:$F,2,FALSE),"")</f>
        <v>B</v>
      </c>
      <c r="C25" s="3" t="str">
        <f>IFERROR(VLOOKUP($A25,Entries!$A:$F,4,FALSE),"")</f>
        <v>Sandy Chase</v>
      </c>
      <c r="D25" s="3" t="str">
        <f>IFERROR(VLOOKUP($A25,Entries!$A:$F,5,FALSE),"")</f>
        <v>Danny IX</v>
      </c>
      <c r="E25" s="3" t="str">
        <f>IFERROR(VLOOKUP($A25,Entries!$A:$F,6,FALSE),"")</f>
        <v>Kennet Vale</v>
      </c>
      <c r="F25" s="35" t="str">
        <f>IFERROR(VLOOKUP($A25,'Sec A'!$A:$J,10,FALSE),"")</f>
        <v/>
      </c>
      <c r="G25" s="35">
        <f>IFERROR(VLOOKUP($A25,'Sec B'!$A:$J,10,FALSE),"")</f>
        <v>41.6</v>
      </c>
      <c r="H25" s="35" t="str">
        <f>IFERROR(VLOOKUP($A25,'Sec C'!$A:$J,10,FALSE),"")</f>
        <v/>
      </c>
      <c r="I25" s="35" t="str">
        <f>IFERROR(VLOOKUP($A25,'Sec D'!$A:$J,10,FALSE),"")</f>
        <v/>
      </c>
      <c r="J25" s="35">
        <f t="shared" si="3"/>
        <v>41.6</v>
      </c>
      <c r="K25" s="36">
        <f>IFERROR(RANK(J25,J24:J27,1),4)</f>
        <v>3</v>
      </c>
      <c r="L25" s="59"/>
      <c r="M25" s="59"/>
    </row>
    <row r="26" spans="1:13" ht="14.25" customHeight="1" x14ac:dyDescent="0.25">
      <c r="A26" s="56">
        <v>220</v>
      </c>
      <c r="B26" s="3" t="str">
        <f>IFERROR(VLOOKUP($A26,Entries!$A:$F,2,FALSE),"")</f>
        <v>C</v>
      </c>
      <c r="C26" s="3" t="str">
        <f>IFERROR(VLOOKUP($A26,Entries!$A:$F,4,FALSE),"")</f>
        <v>Becky Ormond</v>
      </c>
      <c r="D26" s="3" t="str">
        <f>IFERROR(VLOOKUP($A26,Entries!$A:$F,5,FALSE),"")</f>
        <v>Sieady Command</v>
      </c>
      <c r="E26" s="3" t="str">
        <f>IFERROR(VLOOKUP($A26,Entries!$A:$F,6,FALSE),"")</f>
        <v>Kennet Vale</v>
      </c>
      <c r="F26" s="35" t="str">
        <f>IFERROR(VLOOKUP($A26,'Sec A'!$A:$J,10,FALSE),"")</f>
        <v/>
      </c>
      <c r="G26" s="35" t="str">
        <f>IFERROR(VLOOKUP($A26,'Sec B'!$A:$J,10,FALSE),"")</f>
        <v/>
      </c>
      <c r="H26" s="35">
        <f>IFERROR(VLOOKUP($A26,'Sec C'!$A:$J,10,FALSE),"")</f>
        <v>32</v>
      </c>
      <c r="I26" s="35" t="str">
        <f>IFERROR(VLOOKUP($A26,'Sec D'!$A:$J,10,FALSE),"")</f>
        <v/>
      </c>
      <c r="J26" s="35">
        <f t="shared" si="3"/>
        <v>32</v>
      </c>
      <c r="K26" s="36">
        <f>IFERROR(RANK(J26,J24:J27,1),4)</f>
        <v>2</v>
      </c>
      <c r="L26" s="59"/>
      <c r="M26" s="59"/>
    </row>
    <row r="27" spans="1:13" ht="14.25" customHeight="1" x14ac:dyDescent="0.25">
      <c r="A27" s="56" t="s">
        <v>401</v>
      </c>
      <c r="B27" s="3" t="str">
        <f>IFERROR(VLOOKUP($A27,Entries!$A:$F,2,FALSE),"")</f>
        <v/>
      </c>
      <c r="C27" s="3" t="str">
        <f>IFERROR(VLOOKUP($A27,Entries!$A:$F,4,FALSE),"")</f>
        <v/>
      </c>
      <c r="D27" s="3" t="str">
        <f>IFERROR(VLOOKUP($A27,Entries!$A:$F,5,FALSE),"")</f>
        <v/>
      </c>
      <c r="E27" s="3" t="str">
        <f>IFERROR(VLOOKUP($A27,Entries!$A:$F,6,FALSE),"")</f>
        <v/>
      </c>
      <c r="F27" s="35" t="str">
        <f>IFERROR(VLOOKUP($A27,'Sec A'!$A:$J,10,FALSE),"")</f>
        <v/>
      </c>
      <c r="G27" s="35" t="str">
        <f>IFERROR(VLOOKUP($A27,'Sec B'!$A:$J,10,FALSE),"")</f>
        <v/>
      </c>
      <c r="H27" s="35" t="str">
        <f>IFERROR(VLOOKUP($A27,'Sec C'!$A:$J,10,FALSE),"")</f>
        <v/>
      </c>
      <c r="I27" s="35" t="str">
        <f>IFERROR(VLOOKUP($A27,'Sec D'!$A:$J,10,FALSE),"")</f>
        <v/>
      </c>
      <c r="J27" s="35" t="s">
        <v>60</v>
      </c>
      <c r="K27" s="36">
        <f>IFERROR(RANK(J27,J24:J27,1),4)</f>
        <v>4</v>
      </c>
      <c r="L27" s="60"/>
      <c r="M27" s="60"/>
    </row>
    <row r="28" spans="1:13" ht="7.5" customHeight="1" x14ac:dyDescent="0.25">
      <c r="A28" s="37"/>
      <c r="B28" s="30" t="str">
        <f>IFERROR(VLOOKUP($A28,Entries!$A:$F,2,FALSE),"")</f>
        <v/>
      </c>
      <c r="C28" s="30" t="str">
        <f>IFERROR(VLOOKUP($A28,Entries!$A:$F,4,FALSE),"")</f>
        <v/>
      </c>
      <c r="D28" s="30" t="str">
        <f>IFERROR(VLOOKUP($A28,Entries!$A:$F,5,FALSE),"")</f>
        <v/>
      </c>
      <c r="E28" s="30" t="str">
        <f>IFERROR(VLOOKUP($A28,Entries!$A:$F,6,FALSE),"")</f>
        <v/>
      </c>
      <c r="F28" s="26" t="str">
        <f>IFERROR(VLOOKUP($A28,'Sec A'!$A:$J,10,FALSE),"")</f>
        <v/>
      </c>
      <c r="G28" s="26" t="str">
        <f>IFERROR(VLOOKUP($A28,'Sec B'!$A:$J,10,FALSE),"")</f>
        <v/>
      </c>
      <c r="H28" s="26" t="str">
        <f>IFERROR(VLOOKUP($A28,'Sec C'!$A:$J,10,FALSE),"")</f>
        <v/>
      </c>
      <c r="I28" s="26" t="str">
        <f>IFERROR(VLOOKUP($A28,'Sec D'!$A:$J,10,FALSE),"")</f>
        <v/>
      </c>
      <c r="J28" s="26"/>
      <c r="L28" s="61"/>
      <c r="M28" s="61"/>
    </row>
    <row r="29" spans="1:13" ht="14.25" customHeight="1" x14ac:dyDescent="0.25">
      <c r="A29" s="56">
        <v>159</v>
      </c>
      <c r="B29" s="3" t="str">
        <f>IFERROR(VLOOKUP($A29,Entries!$A:$F,2,FALSE),"")</f>
        <v>B</v>
      </c>
      <c r="C29" s="3" t="str">
        <f>IFERROR(VLOOKUP($A29,Entries!$A:$F,4,FALSE),"")</f>
        <v>Sue Portch</v>
      </c>
      <c r="D29" s="3" t="str">
        <f>IFERROR(VLOOKUP($A29,Entries!$A:$F,5,FALSE),"")</f>
        <v>Newz Flash</v>
      </c>
      <c r="E29" s="3" t="str">
        <f>IFERROR(VLOOKUP($A29,Entries!$A:$F,6,FALSE),"")</f>
        <v>Severn Vale</v>
      </c>
      <c r="F29" s="35" t="str">
        <f>IFERROR(VLOOKUP($A29,'Sec A'!$A:$J,10,FALSE),"")</f>
        <v/>
      </c>
      <c r="G29" s="35">
        <f>IFERROR(VLOOKUP($A29,'Sec B'!$A:$J,10,FALSE),"")</f>
        <v>46.4</v>
      </c>
      <c r="H29" s="35" t="str">
        <f>IFERROR(VLOOKUP($A29,'Sec C'!$A:$J,10,FALSE),"")</f>
        <v/>
      </c>
      <c r="I29" s="35" t="str">
        <f>IFERROR(VLOOKUP($A29,'Sec D'!$A:$J,10,FALSE),"")</f>
        <v/>
      </c>
      <c r="J29" s="35">
        <f t="shared" ref="J29:J32" si="4">IF(F29="E","E",IF(G29="E","E",IF(H29="E","E",IF(I29="E","E",IF(F29="R","R",IF(G29="R","R",IF(H29="R","R",IF(I29="R","R",IF(F29="WD","WD",IF(G29="WD","WD",IF(H29="WD","WD",IF(I29="WD","WD",SUM($F29:$I29)))))))))))))</f>
        <v>46.4</v>
      </c>
      <c r="K29" s="36">
        <f>IFERROR(RANK(J29,J29:J32,1),4)</f>
        <v>2</v>
      </c>
      <c r="L29" s="57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125.4</v>
      </c>
      <c r="M29" s="58">
        <f>IFERROR(RANK(L29,L:L,1),"")</f>
        <v>6</v>
      </c>
    </row>
    <row r="30" spans="1:13" ht="14.25" customHeight="1" x14ac:dyDescent="0.25">
      <c r="A30" s="56">
        <v>160</v>
      </c>
      <c r="B30" s="3" t="str">
        <f>IFERROR(VLOOKUP($A30,Entries!$A:$F,2,FALSE),"")</f>
        <v>B</v>
      </c>
      <c r="C30" s="3" t="str">
        <f>IFERROR(VLOOKUP($A30,Entries!$A:$F,4,FALSE),"")</f>
        <v>Sian Coles</v>
      </c>
      <c r="D30" s="3" t="str">
        <f>IFERROR(VLOOKUP($A30,Entries!$A:$F,5,FALSE),"")</f>
        <v>Temple Miss</v>
      </c>
      <c r="E30" s="3" t="str">
        <f>IFERROR(VLOOKUP($A30,Entries!$A:$F,6,FALSE),"")</f>
        <v>Severn Vale</v>
      </c>
      <c r="F30" s="35" t="str">
        <f>IFERROR(VLOOKUP($A30,'Sec A'!$A:$J,10,FALSE),"")</f>
        <v/>
      </c>
      <c r="G30" s="35" t="str">
        <f>IFERROR(VLOOKUP($A30,'Sec B'!$A:$J,10,FALSE),"")</f>
        <v>RET</v>
      </c>
      <c r="H30" s="35" t="str">
        <f>IFERROR(VLOOKUP($A30,'Sec C'!$A:$J,10,FALSE),"")</f>
        <v/>
      </c>
      <c r="I30" s="35" t="str">
        <f>IFERROR(VLOOKUP($A30,'Sec D'!$A:$J,10,FALSE),"")</f>
        <v/>
      </c>
      <c r="J30" s="35" t="s">
        <v>452</v>
      </c>
      <c r="K30" s="36">
        <f>IFERROR(RANK(J30,J29:J32,1),4)</f>
        <v>4</v>
      </c>
      <c r="L30" s="59"/>
      <c r="M30" s="59"/>
    </row>
    <row r="31" spans="1:13" ht="14.25" customHeight="1" x14ac:dyDescent="0.25">
      <c r="A31" s="56">
        <v>209</v>
      </c>
      <c r="B31" s="3" t="str">
        <f>IFERROR(VLOOKUP($A31,Entries!$A:$F,2,FALSE),"")</f>
        <v>C</v>
      </c>
      <c r="C31" s="3" t="str">
        <f>IFERROR(VLOOKUP($A31,Entries!$A:$F,4,FALSE),"")</f>
        <v>Wendy Barke</v>
      </c>
      <c r="D31" s="3" t="str">
        <f>IFERROR(VLOOKUP($A31,Entries!$A:$F,5,FALSE),"")</f>
        <v>Waylands Morning Sunshine</v>
      </c>
      <c r="E31" s="3" t="str">
        <f>IFERROR(VLOOKUP($A31,Entries!$A:$F,6,FALSE),"")</f>
        <v>Severn Vale</v>
      </c>
      <c r="F31" s="35" t="str">
        <f>IFERROR(VLOOKUP($A31,'Sec A'!$A:$J,10,FALSE),"")</f>
        <v/>
      </c>
      <c r="G31" s="35" t="str">
        <f>IFERROR(VLOOKUP($A31,'Sec B'!$A:$J,10,FALSE),"")</f>
        <v/>
      </c>
      <c r="H31" s="35">
        <f>IFERROR(VLOOKUP($A31,'Sec C'!$A:$J,10,FALSE),"")</f>
        <v>48.1</v>
      </c>
      <c r="I31" s="35" t="str">
        <f>IFERROR(VLOOKUP($A31,'Sec D'!$A:$J,10,FALSE),"")</f>
        <v/>
      </c>
      <c r="J31" s="35">
        <f t="shared" si="4"/>
        <v>48.1</v>
      </c>
      <c r="K31" s="36">
        <f>IFERROR(RANK(J31,J29:J32,1),4)</f>
        <v>3</v>
      </c>
      <c r="L31" s="59"/>
      <c r="M31" s="59"/>
    </row>
    <row r="32" spans="1:13" ht="14.25" customHeight="1" x14ac:dyDescent="0.25">
      <c r="A32" s="56">
        <v>210</v>
      </c>
      <c r="B32" s="3" t="str">
        <f>IFERROR(VLOOKUP($A32,Entries!$A:$F,2,FALSE),"")</f>
        <v>C</v>
      </c>
      <c r="C32" s="3" t="str">
        <f>IFERROR(VLOOKUP($A32,Entries!$A:$F,4,FALSE),"")</f>
        <v>Kayleigh Poole</v>
      </c>
      <c r="D32" s="3" t="str">
        <f>IFERROR(VLOOKUP($A32,Entries!$A:$F,5,FALSE),"")</f>
        <v>Remi</v>
      </c>
      <c r="E32" s="3" t="str">
        <f>IFERROR(VLOOKUP($A32,Entries!$A:$F,6,FALSE),"")</f>
        <v>Severn Vale</v>
      </c>
      <c r="F32" s="35" t="str">
        <f>IFERROR(VLOOKUP($A32,'Sec A'!$A:$J,10,FALSE),"")</f>
        <v/>
      </c>
      <c r="G32" s="35" t="str">
        <f>IFERROR(VLOOKUP($A32,'Sec B'!$A:$J,10,FALSE),"")</f>
        <v/>
      </c>
      <c r="H32" s="35">
        <f>IFERROR(VLOOKUP($A32,'Sec C'!$A:$J,10,FALSE),"")</f>
        <v>30.9</v>
      </c>
      <c r="I32" s="35" t="str">
        <f>IFERROR(VLOOKUP($A32,'Sec D'!$A:$J,10,FALSE),"")</f>
        <v/>
      </c>
      <c r="J32" s="35">
        <f t="shared" si="4"/>
        <v>30.9</v>
      </c>
      <c r="K32" s="36">
        <f>IFERROR(RANK(J32,J29:J32,1),4)</f>
        <v>1</v>
      </c>
      <c r="L32" s="60"/>
      <c r="M32" s="60"/>
    </row>
    <row r="33" spans="1:13" ht="7.5" customHeight="1" x14ac:dyDescent="0.25">
      <c r="A33" s="37"/>
      <c r="B33" s="30" t="str">
        <f>IFERROR(VLOOKUP($A33,Entries!$A:$F,2,FALSE),"")</f>
        <v/>
      </c>
      <c r="C33" s="30" t="str">
        <f>IFERROR(VLOOKUP($A33,Entries!$A:$F,4,FALSE),"")</f>
        <v/>
      </c>
      <c r="D33" s="30" t="str">
        <f>IFERROR(VLOOKUP($A33,Entries!$A:$F,5,FALSE),"")</f>
        <v/>
      </c>
      <c r="E33" s="30" t="str">
        <f>IFERROR(VLOOKUP($A33,Entries!$A:$F,6,FALSE),"")</f>
        <v/>
      </c>
      <c r="F33" s="26" t="str">
        <f>IFERROR(VLOOKUP($A33,'Sec A'!$A:$J,10,FALSE),"")</f>
        <v/>
      </c>
      <c r="G33" s="26" t="str">
        <f>IFERROR(VLOOKUP($A33,'Sec B'!$A:$J,10,FALSE),"")</f>
        <v/>
      </c>
      <c r="H33" s="26" t="str">
        <f>IFERROR(VLOOKUP($A33,'Sec C'!$A:$J,10,FALSE),"")</f>
        <v/>
      </c>
      <c r="I33" s="26" t="str">
        <f>IFERROR(VLOOKUP($A33,'Sec D'!$A:$J,10,FALSE),"")</f>
        <v/>
      </c>
      <c r="J33" s="26"/>
      <c r="L33" s="61"/>
      <c r="M33" s="61"/>
    </row>
    <row r="34" spans="1:13" ht="14.25" customHeight="1" x14ac:dyDescent="0.25">
      <c r="A34" s="56">
        <v>158</v>
      </c>
      <c r="B34" s="3" t="str">
        <f>IFERROR(VLOOKUP($A34,Entries!$A:$F,2,FALSE),"")</f>
        <v>B</v>
      </c>
      <c r="C34" s="3" t="str">
        <f>IFERROR(VLOOKUP($A34,Entries!$A:$F,4,FALSE),"")</f>
        <v>Amanda Fitzgerald</v>
      </c>
      <c r="D34" s="3" t="str">
        <f>IFERROR(VLOOKUP($A34,Entries!$A:$F,5,FALSE),"")</f>
        <v>Maximus Meridius</v>
      </c>
      <c r="E34" s="3" t="str">
        <f>IFERROR(VLOOKUP($A34,Entries!$A:$F,6,FALSE),"")</f>
        <v>Swindon</v>
      </c>
      <c r="F34" s="35" t="str">
        <f>IFERROR(VLOOKUP($A34,'Sec A'!$A:$J,10,FALSE),"")</f>
        <v/>
      </c>
      <c r="G34" s="35" t="str">
        <f>IFERROR(VLOOKUP($A34,'Sec B'!$A:$J,10,FALSE),"")</f>
        <v>W/D</v>
      </c>
      <c r="H34" s="35" t="str">
        <f>IFERROR(VLOOKUP($A34,'Sec C'!$A:$J,10,FALSE),"")</f>
        <v/>
      </c>
      <c r="I34" s="35" t="str">
        <f>IFERROR(VLOOKUP($A34,'Sec D'!$A:$J,10,FALSE),"")</f>
        <v/>
      </c>
      <c r="J34" s="35" t="s">
        <v>60</v>
      </c>
      <c r="K34" s="36">
        <f>IFERROR(RANK(J34,J34:J37,1),4)</f>
        <v>4</v>
      </c>
      <c r="L34" s="57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98.7</v>
      </c>
      <c r="M34" s="58">
        <f>IFERROR(RANK(L34,L:L,1),"")</f>
        <v>2</v>
      </c>
    </row>
    <row r="35" spans="1:13" ht="14.25" customHeight="1" x14ac:dyDescent="0.25">
      <c r="A35" s="56">
        <v>164</v>
      </c>
      <c r="B35" s="3" t="str">
        <f>IFERROR(VLOOKUP($A35,Entries!$A:$F,2,FALSE),"")</f>
        <v>B</v>
      </c>
      <c r="C35" s="3" t="str">
        <f>IFERROR(VLOOKUP($A35,Entries!$A:$F,4,FALSE),"")</f>
        <v>Demi Davis</v>
      </c>
      <c r="D35" s="3" t="str">
        <f>IFERROR(VLOOKUP($A35,Entries!$A:$F,5,FALSE),"")</f>
        <v>Stella Luminosa</v>
      </c>
      <c r="E35" s="3" t="str">
        <f>IFERROR(VLOOKUP($A35,Entries!$A:$F,6,FALSE),"")</f>
        <v>Swindon</v>
      </c>
      <c r="F35" s="35" t="str">
        <f>IFERROR(VLOOKUP($A35,'Sec A'!$A:$J,10,FALSE),"")</f>
        <v/>
      </c>
      <c r="G35" s="35">
        <f>IFERROR(VLOOKUP($A35,'Sec B'!$A:$J,10,FALSE),"")</f>
        <v>30.3</v>
      </c>
      <c r="H35" s="35" t="str">
        <f>IFERROR(VLOOKUP($A35,'Sec C'!$A:$J,10,FALSE),"")</f>
        <v/>
      </c>
      <c r="I35" s="35" t="str">
        <f>IFERROR(VLOOKUP($A35,'Sec D'!$A:$J,10,FALSE),"")</f>
        <v/>
      </c>
      <c r="J35" s="35">
        <f t="shared" ref="J34:J37" si="5">IF(F35="E","E",IF(G35="E","E",IF(H35="E","E",IF(I35="E","E",IF(F35="R","R",IF(G35="R","R",IF(H35="R","R",IF(I35="R","R",IF(F35="WD","WD",IF(G35="WD","WD",IF(H35="WD","WD",IF(I35="WD","WD",SUM($F35:$I35)))))))))))))</f>
        <v>30.3</v>
      </c>
      <c r="K35" s="36">
        <f>IFERROR(RANK(J35,J34:J37,1),4)</f>
        <v>1</v>
      </c>
      <c r="L35" s="59"/>
      <c r="M35" s="59"/>
    </row>
    <row r="36" spans="1:13" ht="14.25" customHeight="1" x14ac:dyDescent="0.25">
      <c r="A36" s="56">
        <v>207</v>
      </c>
      <c r="B36" s="3" t="str">
        <f>IFERROR(VLOOKUP($A36,Entries!$A:$F,2,FALSE),"")</f>
        <v>C</v>
      </c>
      <c r="C36" s="3" t="str">
        <f>IFERROR(VLOOKUP($A36,Entries!$A:$F,4,FALSE),"")</f>
        <v>Eleanor Newman</v>
      </c>
      <c r="D36" s="3" t="str">
        <f>IFERROR(VLOOKUP($A36,Entries!$A:$F,5,FALSE),"")</f>
        <v>Dolly Dimple</v>
      </c>
      <c r="E36" s="3" t="str">
        <f>IFERROR(VLOOKUP($A36,Entries!$A:$F,6,FALSE),"")</f>
        <v>Swindon</v>
      </c>
      <c r="F36" s="35" t="str">
        <f>IFERROR(VLOOKUP($A36,'Sec A'!$A:$J,10,FALSE),"")</f>
        <v/>
      </c>
      <c r="G36" s="35" t="str">
        <f>IFERROR(VLOOKUP($A36,'Sec B'!$A:$J,10,FALSE),"")</f>
        <v/>
      </c>
      <c r="H36" s="35">
        <f>IFERROR(VLOOKUP($A36,'Sec C'!$A:$J,10,FALSE),"")</f>
        <v>32</v>
      </c>
      <c r="I36" s="35" t="str">
        <f>IFERROR(VLOOKUP($A36,'Sec D'!$A:$J,10,FALSE),"")</f>
        <v/>
      </c>
      <c r="J36" s="35">
        <f t="shared" si="5"/>
        <v>32</v>
      </c>
      <c r="K36" s="36">
        <f>IFERROR(RANK(J36,J34:J37,1),4)</f>
        <v>2</v>
      </c>
      <c r="L36" s="59"/>
      <c r="M36" s="59"/>
    </row>
    <row r="37" spans="1:13" ht="14.25" customHeight="1" x14ac:dyDescent="0.25">
      <c r="A37" s="56">
        <v>208</v>
      </c>
      <c r="B37" s="3" t="str">
        <f>IFERROR(VLOOKUP($A37,Entries!$A:$F,2,FALSE),"")</f>
        <v>C</v>
      </c>
      <c r="C37" s="3" t="str">
        <f>IFERROR(VLOOKUP($A37,Entries!$A:$F,4,FALSE),"")</f>
        <v>Jo Vincent</v>
      </c>
      <c r="D37" s="3" t="str">
        <f>IFERROR(VLOOKUP($A37,Entries!$A:$F,5,FALSE),"")</f>
        <v>Cundle Green Alexander</v>
      </c>
      <c r="E37" s="3" t="str">
        <f>IFERROR(VLOOKUP($A37,Entries!$A:$F,6,FALSE),"")</f>
        <v>Swindon</v>
      </c>
      <c r="F37" s="35" t="str">
        <f>IFERROR(VLOOKUP($A37,'Sec A'!$A:$J,10,FALSE),"")</f>
        <v/>
      </c>
      <c r="G37" s="35" t="str">
        <f>IFERROR(VLOOKUP($A37,'Sec B'!$A:$J,10,FALSE),"")</f>
        <v/>
      </c>
      <c r="H37" s="35">
        <f>IFERROR(VLOOKUP($A37,'Sec C'!$A:$J,10,FALSE),"")</f>
        <v>36.4</v>
      </c>
      <c r="I37" s="35" t="str">
        <f>IFERROR(VLOOKUP($A37,'Sec D'!$A:$J,10,FALSE),"")</f>
        <v/>
      </c>
      <c r="J37" s="35">
        <f t="shared" si="5"/>
        <v>36.4</v>
      </c>
      <c r="K37" s="36">
        <f>IFERROR(RANK(J37,J34:J37,1),4)</f>
        <v>3</v>
      </c>
      <c r="L37" s="60"/>
      <c r="M37" s="60"/>
    </row>
    <row r="38" spans="1:13" ht="7.5" customHeight="1" x14ac:dyDescent="0.25">
      <c r="A38" s="37"/>
      <c r="B38" s="30" t="str">
        <f>IFERROR(VLOOKUP($A38,Entries!$A:$F,2,FALSE),"")</f>
        <v/>
      </c>
      <c r="C38" s="30" t="str">
        <f>IFERROR(VLOOKUP($A38,Entries!$A:$F,4,FALSE),"")</f>
        <v/>
      </c>
      <c r="D38" s="30" t="str">
        <f>IFERROR(VLOOKUP($A38,Entries!$A:$F,5,FALSE),"")</f>
        <v/>
      </c>
      <c r="E38" s="30" t="str">
        <f>IFERROR(VLOOKUP($A38,Entries!$A:$F,6,FALSE),"")</f>
        <v/>
      </c>
      <c r="F38" s="26" t="str">
        <f>IFERROR(VLOOKUP($A38,'Sec A'!$A:$J,10,FALSE),"")</f>
        <v/>
      </c>
      <c r="G38" s="26" t="str">
        <f>IFERROR(VLOOKUP($A38,'Sec B'!$A:$J,10,FALSE),"")</f>
        <v/>
      </c>
      <c r="H38" s="26" t="str">
        <f>IFERROR(VLOOKUP($A38,'Sec C'!$A:$J,10,FALSE),"")</f>
        <v/>
      </c>
      <c r="I38" s="26" t="str">
        <f>IFERROR(VLOOKUP($A38,'Sec D'!$A:$J,10,FALSE),"")</f>
        <v/>
      </c>
      <c r="J38" s="26"/>
      <c r="L38" s="61"/>
      <c r="M38" s="61"/>
    </row>
    <row r="39" spans="1:13" ht="14.25" customHeight="1" x14ac:dyDescent="0.25">
      <c r="A39" s="56">
        <v>152</v>
      </c>
      <c r="B39" s="3" t="str">
        <f>IFERROR(VLOOKUP($A39,Entries!$A:$F,2,FALSE),"")</f>
        <v>B</v>
      </c>
      <c r="C39" s="3" t="str">
        <f>IFERROR(VLOOKUP($A39,Entries!$A:$F,4,FALSE),"")</f>
        <v>Pippa Taylor</v>
      </c>
      <c r="D39" s="3" t="str">
        <f>IFERROR(VLOOKUP($A39,Entries!$A:$F,5,FALSE),"")</f>
        <v>Cookworthy Heston</v>
      </c>
      <c r="E39" s="3" t="str">
        <f>IFERROR(VLOOKUP($A39,Entries!$A:$F,6,FALSE),"")</f>
        <v>VWH</v>
      </c>
      <c r="F39" s="35" t="str">
        <f>IFERROR(VLOOKUP($A39,'Sec A'!$A:$J,10,FALSE),"")</f>
        <v/>
      </c>
      <c r="G39" s="35">
        <f>IFERROR(VLOOKUP($A39,'Sec B'!$A:$J,10,FALSE),"")</f>
        <v>41</v>
      </c>
      <c r="H39" s="35" t="str">
        <f>IFERROR(VLOOKUP($A39,'Sec C'!$A:$J,10,FALSE),"")</f>
        <v/>
      </c>
      <c r="I39" s="35" t="str">
        <f>IFERROR(VLOOKUP($A39,'Sec D'!$A:$J,10,FALSE),"")</f>
        <v/>
      </c>
      <c r="J39" s="35">
        <f t="shared" ref="J39:J42" si="6">IF(F39="E","E",IF(G39="E","E",IF(H39="E","E",IF(I39="E","E",IF(F39="R","R",IF(G39="R","R",IF(H39="R","R",IF(I39="R","R",IF(F39="WD","WD",IF(G39="WD","WD",IF(H39="WD","WD",IF(I39="WD","WD",SUM($F39:$I39)))))))))))))</f>
        <v>41</v>
      </c>
      <c r="K39" s="36">
        <f>IFERROR(RANK(J39,J39:J42,1),4)</f>
        <v>3</v>
      </c>
      <c r="L39" s="57">
        <f>IF(COUNTIF(J39:J42,"&gt;0")&lt;3,"E",(IF(COUNTIF(K39:K42,1)=4,SUMIF(K39:K42,1,J39:J42)/4*3,SUMIF(K39:K42,1,J39:J42))+(IF(COUNTIF(K39:K42,2)=3,SUMIF(K39:K42,2,J39:J42)/3*2,SUMIF(K39:K42,2,J39:J42))+(IF(COUNTIF(K39:K42,3)=2,SUMIF(K39:K42,3,J39:J42)/2,SUMIF(K39:K42,3,J39:J42))))))</f>
        <v>111.4</v>
      </c>
      <c r="M39" s="58">
        <f>IFERROR(RANK(L39,L:L,1),"")</f>
        <v>5</v>
      </c>
    </row>
    <row r="40" spans="1:13" ht="14.25" customHeight="1" x14ac:dyDescent="0.25">
      <c r="A40" s="56">
        <v>166</v>
      </c>
      <c r="B40" s="3" t="str">
        <f>IFERROR(VLOOKUP($A40,Entries!$A:$F,2,FALSE),"")</f>
        <v>B</v>
      </c>
      <c r="C40" s="3" t="str">
        <f>IFERROR(VLOOKUP($A40,Entries!$A:$F,4,FALSE),"")</f>
        <v>Fiona Symes</v>
      </c>
      <c r="D40" s="3" t="str">
        <f>IFERROR(VLOOKUP($A40,Entries!$A:$F,5,FALSE),"")</f>
        <v>Hackpen Heights</v>
      </c>
      <c r="E40" s="3" t="str">
        <f>IFERROR(VLOOKUP($A40,Entries!$A:$F,6,FALSE),"")</f>
        <v>VWH</v>
      </c>
      <c r="F40" s="35" t="str">
        <f>IFERROR(VLOOKUP($A40,'Sec A'!$A:$J,10,FALSE),"")</f>
        <v/>
      </c>
      <c r="G40" s="35">
        <f>IFERROR(VLOOKUP($A40,'Sec B'!$A:$J,10,FALSE),"")</f>
        <v>38.799999999999997</v>
      </c>
      <c r="H40" s="35" t="str">
        <f>IFERROR(VLOOKUP($A40,'Sec C'!$A:$J,10,FALSE),"")</f>
        <v/>
      </c>
      <c r="I40" s="35" t="str">
        <f>IFERROR(VLOOKUP($A40,'Sec D'!$A:$J,10,FALSE),"")</f>
        <v/>
      </c>
      <c r="J40" s="35">
        <f t="shared" si="6"/>
        <v>38.799999999999997</v>
      </c>
      <c r="K40" s="36">
        <f>IFERROR(RANK(J40,J39:J42,1),4)</f>
        <v>2</v>
      </c>
      <c r="L40" s="59"/>
      <c r="M40" s="59"/>
    </row>
    <row r="41" spans="1:13" ht="14.25" customHeight="1" x14ac:dyDescent="0.25">
      <c r="A41" s="56">
        <v>204</v>
      </c>
      <c r="B41" s="3" t="str">
        <f>IFERROR(VLOOKUP($A41,Entries!$A:$F,2,FALSE),"")</f>
        <v>C</v>
      </c>
      <c r="C41" s="3" t="str">
        <f>IFERROR(VLOOKUP($A41,Entries!$A:$F,4,FALSE),"")</f>
        <v>Jude Matthews</v>
      </c>
      <c r="D41" s="3" t="str">
        <f>IFERROR(VLOOKUP($A41,Entries!$A:$F,5,FALSE),"")</f>
        <v>Dare to Dream</v>
      </c>
      <c r="E41" s="3" t="str">
        <f>IFERROR(VLOOKUP($A41,Entries!$A:$F,6,FALSE),"")</f>
        <v>VWH</v>
      </c>
      <c r="F41" s="35" t="str">
        <f>IFERROR(VLOOKUP($A41,'Sec A'!$A:$J,10,FALSE),"")</f>
        <v/>
      </c>
      <c r="G41" s="35" t="str">
        <f>IFERROR(VLOOKUP($A41,'Sec B'!$A:$J,10,FALSE),"")</f>
        <v/>
      </c>
      <c r="H41" s="35">
        <f>IFERROR(VLOOKUP($A41,'Sec C'!$A:$J,10,FALSE),"")</f>
        <v>31.6</v>
      </c>
      <c r="I41" s="35" t="str">
        <f>IFERROR(VLOOKUP($A41,'Sec D'!$A:$J,10,FALSE),"")</f>
        <v/>
      </c>
      <c r="J41" s="35">
        <f t="shared" si="6"/>
        <v>31.6</v>
      </c>
      <c r="K41" s="36">
        <f>IFERROR(RANK(J41,J39:J42,1),4)</f>
        <v>1</v>
      </c>
      <c r="L41" s="59"/>
      <c r="M41" s="59"/>
    </row>
    <row r="42" spans="1:13" ht="14.25" customHeight="1" x14ac:dyDescent="0.25">
      <c r="A42" s="56">
        <v>215</v>
      </c>
      <c r="B42" s="3" t="str">
        <f>IFERROR(VLOOKUP($A42,Entries!$A:$F,2,FALSE),"")</f>
        <v>C</v>
      </c>
      <c r="C42" s="3" t="str">
        <f>IFERROR(VLOOKUP($A42,Entries!$A:$F,4,FALSE),"")</f>
        <v>Kerry Alexander</v>
      </c>
      <c r="D42" s="3" t="str">
        <f>IFERROR(VLOOKUP($A42,Entries!$A:$F,5,FALSE),"")</f>
        <v>Brainstorm</v>
      </c>
      <c r="E42" s="3" t="str">
        <f>IFERROR(VLOOKUP($A42,Entries!$A:$F,6,FALSE),"")</f>
        <v>VWH</v>
      </c>
      <c r="F42" s="35" t="str">
        <f>IFERROR(VLOOKUP($A42,'Sec A'!$A:$J,10,FALSE),"")</f>
        <v/>
      </c>
      <c r="G42" s="35" t="str">
        <f>IFERROR(VLOOKUP($A42,'Sec B'!$A:$J,10,FALSE),"")</f>
        <v/>
      </c>
      <c r="H42" s="35">
        <f>IFERROR(VLOOKUP($A42,'Sec C'!$A:$J,10,FALSE),"")</f>
        <v>43.199999999999996</v>
      </c>
      <c r="I42" s="35" t="str">
        <f>IFERROR(VLOOKUP($A42,'Sec D'!$A:$J,10,FALSE),"")</f>
        <v/>
      </c>
      <c r="J42" s="35">
        <f t="shared" si="6"/>
        <v>43.199999999999996</v>
      </c>
      <c r="K42" s="36">
        <f>IFERROR(RANK(J42,J39:J42,1),4)</f>
        <v>4</v>
      </c>
      <c r="L42" s="60"/>
      <c r="M42" s="60"/>
    </row>
  </sheetData>
  <conditionalFormatting sqref="A4">
    <cfRule type="expression" dxfId="43" priority="25">
      <formula>A4=""</formula>
    </cfRule>
  </conditionalFormatting>
  <conditionalFormatting sqref="A5:A7">
    <cfRule type="expression" dxfId="42" priority="24">
      <formula>A5=""</formula>
    </cfRule>
  </conditionalFormatting>
  <conditionalFormatting sqref="A9">
    <cfRule type="expression" dxfId="41" priority="23">
      <formula>A9=""</formula>
    </cfRule>
  </conditionalFormatting>
  <conditionalFormatting sqref="A10:A12">
    <cfRule type="expression" dxfId="40" priority="22">
      <formula>A10=""</formula>
    </cfRule>
  </conditionalFormatting>
  <conditionalFormatting sqref="A14">
    <cfRule type="expression" dxfId="39" priority="21">
      <formula>A14=""</formula>
    </cfRule>
  </conditionalFormatting>
  <conditionalFormatting sqref="A15:A17">
    <cfRule type="expression" dxfId="38" priority="20">
      <formula>A15=""</formula>
    </cfRule>
  </conditionalFormatting>
  <conditionalFormatting sqref="A19">
    <cfRule type="expression" dxfId="37" priority="19">
      <formula>A19=""</formula>
    </cfRule>
  </conditionalFormatting>
  <conditionalFormatting sqref="A20:A22">
    <cfRule type="expression" dxfId="36" priority="18">
      <formula>A20=""</formula>
    </cfRule>
  </conditionalFormatting>
  <conditionalFormatting sqref="A24">
    <cfRule type="expression" dxfId="35" priority="17">
      <formula>A24=""</formula>
    </cfRule>
  </conditionalFormatting>
  <conditionalFormatting sqref="A25:A27">
    <cfRule type="expression" dxfId="34" priority="16">
      <formula>A25=""</formula>
    </cfRule>
  </conditionalFormatting>
  <conditionalFormatting sqref="A29">
    <cfRule type="expression" dxfId="33" priority="15">
      <formula>A29=""</formula>
    </cfRule>
  </conditionalFormatting>
  <conditionalFormatting sqref="A30:A32">
    <cfRule type="expression" dxfId="32" priority="14">
      <formula>A30=""</formula>
    </cfRule>
  </conditionalFormatting>
  <conditionalFormatting sqref="A34">
    <cfRule type="expression" dxfId="31" priority="13">
      <formula>A34=""</formula>
    </cfRule>
  </conditionalFormatting>
  <conditionalFormatting sqref="A35:A37">
    <cfRule type="expression" dxfId="30" priority="12">
      <formula>A35=""</formula>
    </cfRule>
  </conditionalFormatting>
  <conditionalFormatting sqref="J4">
    <cfRule type="expression" dxfId="29" priority="11">
      <formula>J4=0</formula>
    </cfRule>
  </conditionalFormatting>
  <conditionalFormatting sqref="J5:J7">
    <cfRule type="expression" dxfId="28" priority="10">
      <formula>J5=0</formula>
    </cfRule>
  </conditionalFormatting>
  <conditionalFormatting sqref="J9:J12">
    <cfRule type="expression" dxfId="27" priority="9">
      <formula>J9=0</formula>
    </cfRule>
  </conditionalFormatting>
  <conditionalFormatting sqref="J14:J17">
    <cfRule type="expression" dxfId="26" priority="8">
      <formula>J14=0</formula>
    </cfRule>
  </conditionalFormatting>
  <conditionalFormatting sqref="J19:J22">
    <cfRule type="expression" dxfId="25" priority="7">
      <formula>J19=0</formula>
    </cfRule>
  </conditionalFormatting>
  <conditionalFormatting sqref="J24:J27">
    <cfRule type="expression" dxfId="24" priority="6">
      <formula>J24=0</formula>
    </cfRule>
  </conditionalFormatting>
  <conditionalFormatting sqref="J29:J32">
    <cfRule type="expression" dxfId="23" priority="5">
      <formula>J29=0</formula>
    </cfRule>
  </conditionalFormatting>
  <conditionalFormatting sqref="J34:J37">
    <cfRule type="expression" dxfId="22" priority="4">
      <formula>J34=0</formula>
    </cfRule>
  </conditionalFormatting>
  <conditionalFormatting sqref="A39">
    <cfRule type="expression" dxfId="21" priority="3">
      <formula>A39=""</formula>
    </cfRule>
  </conditionalFormatting>
  <conditionalFormatting sqref="A40:A42">
    <cfRule type="expression" dxfId="20" priority="2">
      <formula>A40=""</formula>
    </cfRule>
  </conditionalFormatting>
  <conditionalFormatting sqref="J39:J42">
    <cfRule type="expression" dxfId="19" priority="1">
      <formula>J39=0</formula>
    </cfRule>
  </conditionalFormatting>
  <printOptions horizontalCentered="1"/>
  <pageMargins left="0.23622047244094491" right="0.23622047244094491" top="0.41" bottom="0.44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27"/>
  <sheetViews>
    <sheetView showGridLines="0" zoomScale="90" zoomScaleNormal="90" workbookViewId="0">
      <pane ySplit="3" topLeftCell="A4" activePane="bottomLeft" state="frozen"/>
      <selection activeCell="T28" sqref="T28"/>
      <selection pane="bottomLeft" activeCell="J16" sqref="J14:J16"/>
    </sheetView>
  </sheetViews>
  <sheetFormatPr defaultRowHeight="15" outlineLevelCol="1" x14ac:dyDescent="0.25"/>
  <cols>
    <col min="1" max="1" width="8.140625" style="30" bestFit="1" customWidth="1"/>
    <col min="2" max="2" width="8.7109375" style="30" customWidth="1"/>
    <col min="3" max="3" width="20.7109375" style="30" customWidth="1"/>
    <col min="4" max="4" width="27.7109375" style="30" customWidth="1"/>
    <col min="5" max="5" width="28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27" max="16384" width="9.140625" style="1"/>
  </cols>
  <sheetData>
    <row r="1" spans="1:13" ht="20.25" x14ac:dyDescent="0.3">
      <c r="D1" s="31" t="s">
        <v>437</v>
      </c>
    </row>
    <row r="3" spans="1:13" x14ac:dyDescent="0.25">
      <c r="A3" s="32" t="s">
        <v>28</v>
      </c>
      <c r="B3" s="32" t="s">
        <v>29</v>
      </c>
      <c r="C3" s="32" t="s">
        <v>1</v>
      </c>
      <c r="D3" s="32" t="s">
        <v>2</v>
      </c>
      <c r="E3" s="32" t="s">
        <v>30</v>
      </c>
      <c r="F3" s="32" t="s">
        <v>23</v>
      </c>
      <c r="G3" s="32" t="s">
        <v>24</v>
      </c>
      <c r="H3" s="33" t="s">
        <v>25</v>
      </c>
      <c r="I3" s="33" t="s">
        <v>26</v>
      </c>
      <c r="J3" s="33" t="s">
        <v>22</v>
      </c>
      <c r="K3" s="33"/>
      <c r="L3" s="34" t="s">
        <v>27</v>
      </c>
      <c r="M3" s="34" t="s">
        <v>17</v>
      </c>
    </row>
    <row r="4" spans="1:13" ht="14.25" customHeight="1" x14ac:dyDescent="0.25">
      <c r="A4" s="56">
        <v>252</v>
      </c>
      <c r="B4" s="3" t="str">
        <f>IFERROR(VLOOKUP($A4,Entries!$A:$F,2,FALSE),"")</f>
        <v>D</v>
      </c>
      <c r="C4" s="3" t="str">
        <f>IFERROR(VLOOKUP($A4,Entries!$A:$F,4,FALSE),"")</f>
        <v>Gemma Holdway</v>
      </c>
      <c r="D4" s="3" t="str">
        <f>IFERROR(VLOOKUP($A4,Entries!$A:$F,5,FALSE),"")</f>
        <v>Peek a Boo</v>
      </c>
      <c r="E4" s="3" t="str">
        <f>IFERROR(VLOOKUP($A4,Entries!$A:$F,6,FALSE),"")</f>
        <v>Bath Blue</v>
      </c>
      <c r="F4" s="35" t="str">
        <f>IFERROR(VLOOKUP($A4,'Sec A'!$A:$J,10,FALSE),"")</f>
        <v/>
      </c>
      <c r="G4" s="35" t="str">
        <f>IFERROR(VLOOKUP($A4,'Sec B'!$A:$J,10,FALSE),"")</f>
        <v/>
      </c>
      <c r="H4" s="35" t="str">
        <f>IFERROR(VLOOKUP($A4,'Sec C'!$A:$J,10,FALSE),"")</f>
        <v/>
      </c>
      <c r="I4" s="35">
        <f>IFERROR(VLOOKUP($A4,'Sec D'!$A:$J,10,FALSE),"")</f>
        <v>32.1</v>
      </c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32.1</v>
      </c>
      <c r="K4" s="36">
        <f>IFERROR(RANK(J4,J4:J7,1),4)</f>
        <v>1</v>
      </c>
      <c r="L4" s="57">
        <f>IF(COUNTIF(J4:J7,"&gt;0")&lt;3,"E",(IF(COUNTIF(K4:K7,1)=4,SUMIF(K4:K7,1,J4:J7)/4*3,SUMIF(K4:K7,1,J4:J7))+(IF(COUNTIF(K4:K7,2)=3,SUMIF(K4:K7,2,J4:J7)/3*2,SUMIF(K4:K7,2,J4:J7))+(IF(COUNTIF(K4:K7,3)=2,SUMIF(K4:K7,3,J4:J7)/2,SUMIF(K4:K7,3,J4:J7))))))</f>
        <v>103</v>
      </c>
      <c r="M4" s="58">
        <f>IFERROR(RANK(L4,$L$4:$L$17,1),"")</f>
        <v>1</v>
      </c>
    </row>
    <row r="5" spans="1:13" ht="14.25" customHeight="1" x14ac:dyDescent="0.25">
      <c r="A5" s="56">
        <v>253</v>
      </c>
      <c r="B5" s="3" t="str">
        <f>IFERROR(VLOOKUP($A5,Entries!$A:$F,2,FALSE),"")</f>
        <v>D</v>
      </c>
      <c r="C5" s="3" t="str">
        <f>IFERROR(VLOOKUP($A5,Entries!$A:$F,4,FALSE),"")</f>
        <v>Chloe Derrick</v>
      </c>
      <c r="D5" s="3" t="str">
        <f>IFERROR(VLOOKUP($A5,Entries!$A:$F,5,FALSE),"")</f>
        <v>Ann Currach Mor Pieobar</v>
      </c>
      <c r="E5" s="3" t="str">
        <f>IFERROR(VLOOKUP($A5,Entries!$A:$F,6,FALSE),"")</f>
        <v>Bath Blue</v>
      </c>
      <c r="F5" s="35" t="str">
        <f>IFERROR(VLOOKUP($A5,'Sec A'!$A:$J,10,FALSE),"")</f>
        <v/>
      </c>
      <c r="G5" s="35" t="str">
        <f>IFERROR(VLOOKUP($A5,'Sec B'!$A:$J,10,FALSE),"")</f>
        <v/>
      </c>
      <c r="H5" s="35" t="str">
        <f>IFERROR(VLOOKUP($A5,'Sec C'!$A:$J,10,FALSE),"")</f>
        <v/>
      </c>
      <c r="I5" s="35">
        <f>IFERROR(VLOOKUP($A5,'Sec D'!$A:$J,10,FALSE),"")</f>
        <v>48.699999999999996</v>
      </c>
      <c r="J5" s="35">
        <f t="shared" si="0"/>
        <v>48.699999999999996</v>
      </c>
      <c r="K5" s="36">
        <f>IFERROR(RANK(J5,J4:J7,1),4)</f>
        <v>4</v>
      </c>
      <c r="L5" s="59"/>
      <c r="M5" s="59"/>
    </row>
    <row r="6" spans="1:13" ht="14.25" customHeight="1" x14ac:dyDescent="0.25">
      <c r="A6" s="56">
        <v>254</v>
      </c>
      <c r="B6" s="3" t="str">
        <f>IFERROR(VLOOKUP($A6,Entries!$A:$F,2,FALSE),"")</f>
        <v>D</v>
      </c>
      <c r="C6" s="3" t="str">
        <f>IFERROR(VLOOKUP($A6,Entries!$A:$F,4,FALSE),"")</f>
        <v>Christie Antoniou</v>
      </c>
      <c r="D6" s="3" t="str">
        <f>IFERROR(VLOOKUP($A6,Entries!$A:$F,5,FALSE),"")</f>
        <v>Cookie</v>
      </c>
      <c r="E6" s="3" t="str">
        <f>IFERROR(VLOOKUP($A6,Entries!$A:$F,6,FALSE),"")</f>
        <v>Bath Blue</v>
      </c>
      <c r="F6" s="35" t="str">
        <f>IFERROR(VLOOKUP($A6,'Sec A'!$A:$J,10,FALSE),"")</f>
        <v/>
      </c>
      <c r="G6" s="35" t="str">
        <f>IFERROR(VLOOKUP($A6,'Sec B'!$A:$J,10,FALSE),"")</f>
        <v/>
      </c>
      <c r="H6" s="35" t="str">
        <f>IFERROR(VLOOKUP($A6,'Sec C'!$A:$J,10,FALSE),"")</f>
        <v/>
      </c>
      <c r="I6" s="35">
        <f>IFERROR(VLOOKUP($A6,'Sec D'!$A:$J,10,FALSE),"")</f>
        <v>37.6</v>
      </c>
      <c r="J6" s="35">
        <f t="shared" si="0"/>
        <v>37.6</v>
      </c>
      <c r="K6" s="36">
        <f>IFERROR(RANK(J6,J4:J7,1),4)</f>
        <v>3</v>
      </c>
      <c r="L6" s="59"/>
      <c r="M6" s="59"/>
    </row>
    <row r="7" spans="1:13" ht="14.25" customHeight="1" x14ac:dyDescent="0.25">
      <c r="A7" s="56">
        <v>255</v>
      </c>
      <c r="B7" s="3" t="str">
        <f>IFERROR(VLOOKUP($A7,Entries!$A:$F,2,FALSE),"")</f>
        <v>D</v>
      </c>
      <c r="C7" s="3" t="str">
        <f>IFERROR(VLOOKUP($A7,Entries!$A:$F,4,FALSE),"")</f>
        <v>Chloe Chamulewicz</v>
      </c>
      <c r="D7" s="3" t="str">
        <f>IFERROR(VLOOKUP($A7,Entries!$A:$F,5,FALSE),"")</f>
        <v>Filo Tulabeg</v>
      </c>
      <c r="E7" s="3" t="str">
        <f>IFERROR(VLOOKUP($A7,Entries!$A:$F,6,FALSE),"")</f>
        <v>Bath Blue</v>
      </c>
      <c r="F7" s="35" t="str">
        <f>IFERROR(VLOOKUP($A7,'Sec A'!$A:$J,10,FALSE),"")</f>
        <v/>
      </c>
      <c r="G7" s="35" t="str">
        <f>IFERROR(VLOOKUP($A7,'Sec B'!$A:$J,10,FALSE),"")</f>
        <v/>
      </c>
      <c r="H7" s="35" t="str">
        <f>IFERROR(VLOOKUP($A7,'Sec C'!$A:$J,10,FALSE),"")</f>
        <v/>
      </c>
      <c r="I7" s="35">
        <f>IFERROR(VLOOKUP($A7,'Sec D'!$A:$J,10,FALSE),"")</f>
        <v>33.299999999999997</v>
      </c>
      <c r="J7" s="35">
        <f t="shared" si="0"/>
        <v>33.299999999999997</v>
      </c>
      <c r="K7" s="36">
        <f>IFERROR(RANK(J7,J4:J7,1),4)</f>
        <v>2</v>
      </c>
      <c r="L7" s="60"/>
      <c r="M7" s="60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IFERROR(VLOOKUP($A8,'Sec A'!$A:$J,10,FALSE),"")</f>
        <v/>
      </c>
      <c r="G8" s="26" t="str">
        <f>IFERROR(VLOOKUP($A8,'Sec B'!$A:$J,10,FALSE),"")</f>
        <v/>
      </c>
      <c r="H8" s="26" t="str">
        <f>IFERROR(VLOOKUP($A8,'Sec C'!$A:$J,10,FALSE),"")</f>
        <v/>
      </c>
      <c r="I8" s="26" t="str">
        <f>IFERROR(VLOOKUP($A8,'Sec D'!$A:$J,10,FALSE),"")</f>
        <v/>
      </c>
      <c r="J8" s="26"/>
      <c r="L8" s="61"/>
      <c r="M8" s="61"/>
    </row>
    <row r="9" spans="1:13" ht="14.25" customHeight="1" x14ac:dyDescent="0.25">
      <c r="A9" s="56">
        <v>262</v>
      </c>
      <c r="B9" s="3" t="str">
        <f>IFERROR(VLOOKUP($A9,Entries!$A:$F,2,FALSE),"")</f>
        <v>D</v>
      </c>
      <c r="C9" s="3" t="str">
        <f>IFERROR(VLOOKUP($A9,Entries!$A:$F,4,FALSE),"")</f>
        <v>Chessie Bentley</v>
      </c>
      <c r="D9" s="3" t="str">
        <f>IFERROR(VLOOKUP($A9,Entries!$A:$F,5,FALSE),"")</f>
        <v>Dewberry</v>
      </c>
      <c r="E9" s="3" t="str">
        <f>IFERROR(VLOOKUP($A9,Entries!$A:$F,6,FALSE),"")</f>
        <v>Bath Red</v>
      </c>
      <c r="F9" s="35" t="str">
        <f>IFERROR(VLOOKUP($A9,'Sec A'!$A:$J,10,FALSE),"")</f>
        <v/>
      </c>
      <c r="G9" s="35" t="str">
        <f>IFERROR(VLOOKUP($A9,'Sec B'!$A:$J,10,FALSE),"")</f>
        <v/>
      </c>
      <c r="H9" s="35" t="str">
        <f>IFERROR(VLOOKUP($A9,'Sec C'!$A:$J,10,FALSE),"")</f>
        <v/>
      </c>
      <c r="I9" s="35" t="str">
        <f>IFERROR(VLOOKUP($A9,'Sec D'!$A:$J,10,FALSE),"")</f>
        <v>DNF</v>
      </c>
      <c r="J9" s="35" t="s">
        <v>452</v>
      </c>
      <c r="K9" s="36">
        <f>IFERROR(RANK(J9,J9:J12,1),4)</f>
        <v>4</v>
      </c>
      <c r="L9" s="57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155.69999999999999</v>
      </c>
      <c r="M9" s="58">
        <f>IFERROR(RANK(L9,$L$4:$L$17,1),"")</f>
        <v>3</v>
      </c>
    </row>
    <row r="10" spans="1:13" ht="14.25" customHeight="1" x14ac:dyDescent="0.25">
      <c r="A10" s="56">
        <v>263</v>
      </c>
      <c r="B10" s="3" t="str">
        <f>IFERROR(VLOOKUP($A10,Entries!$A:$F,2,FALSE),"")</f>
        <v>D</v>
      </c>
      <c r="C10" s="3" t="str">
        <f>IFERROR(VLOOKUP($A10,Entries!$A:$F,4,FALSE),"")</f>
        <v>Minty Mayhew</v>
      </c>
      <c r="D10" s="3" t="str">
        <f>IFERROR(VLOOKUP($A10,Entries!$A:$F,5,FALSE),"")</f>
        <v>Scarthy Robin</v>
      </c>
      <c r="E10" s="3" t="str">
        <f>IFERROR(VLOOKUP($A10,Entries!$A:$F,6,FALSE),"")</f>
        <v>Bath Red</v>
      </c>
      <c r="F10" s="35" t="str">
        <f>IFERROR(VLOOKUP($A10,'Sec A'!$A:$J,10,FALSE),"")</f>
        <v/>
      </c>
      <c r="G10" s="35" t="str">
        <f>IFERROR(VLOOKUP($A10,'Sec B'!$A:$J,10,FALSE),"")</f>
        <v/>
      </c>
      <c r="H10" s="35" t="str">
        <f>IFERROR(VLOOKUP($A10,'Sec C'!$A:$J,10,FALSE),"")</f>
        <v/>
      </c>
      <c r="I10" s="35">
        <f>IFERROR(VLOOKUP($A10,'Sec D'!$A:$J,10,FALSE),"")</f>
        <v>46.1</v>
      </c>
      <c r="J10" s="35">
        <f t="shared" ref="J9:J17" si="1">IF(F10="E","E",IF(G10="E","E",IF(H10="E","E",IF(I10="E","E",IF(F10="R","R",IF(G10="R","R",IF(H10="R","R",IF(I10="R","R",IF(F10="WD","WD",IF(G10="WD","WD",IF(H10="WD","WD",IF(I10="WD","WD",SUM($F10:$I10)))))))))))))</f>
        <v>46.1</v>
      </c>
      <c r="K10" s="36">
        <f>IFERROR(RANK(J10,J9:J12,1),4)</f>
        <v>2</v>
      </c>
      <c r="L10" s="59"/>
      <c r="M10" s="59"/>
    </row>
    <row r="11" spans="1:13" ht="14.25" customHeight="1" x14ac:dyDescent="0.25">
      <c r="A11" s="56">
        <v>264</v>
      </c>
      <c r="B11" s="3" t="str">
        <f>IFERROR(VLOOKUP($A11,Entries!$A:$F,2,FALSE),"")</f>
        <v>D</v>
      </c>
      <c r="C11" s="3" t="str">
        <f>IFERROR(VLOOKUP($A11,Entries!$A:$F,4,FALSE),"")</f>
        <v>Kayleigh Isaacs</v>
      </c>
      <c r="D11" s="3">
        <f>IFERROR(VLOOKUP($A11,Entries!$A:$F,5,FALSE),"")</f>
        <v>0</v>
      </c>
      <c r="E11" s="3" t="str">
        <f>IFERROR(VLOOKUP($A11,Entries!$A:$F,6,FALSE),"")</f>
        <v>Bath Red</v>
      </c>
      <c r="F11" s="35" t="str">
        <f>IFERROR(VLOOKUP($A11,'Sec A'!$A:$J,10,FALSE),"")</f>
        <v/>
      </c>
      <c r="G11" s="35" t="str">
        <f>IFERROR(VLOOKUP($A11,'Sec B'!$A:$J,10,FALSE),"")</f>
        <v/>
      </c>
      <c r="H11" s="35" t="str">
        <f>IFERROR(VLOOKUP($A11,'Sec C'!$A:$J,10,FALSE),"")</f>
        <v/>
      </c>
      <c r="I11" s="35">
        <f>IFERROR(VLOOKUP($A11,'Sec D'!$A:$J,10,FALSE),"")</f>
        <v>74.599999999999994</v>
      </c>
      <c r="J11" s="35">
        <f t="shared" si="1"/>
        <v>74.599999999999994</v>
      </c>
      <c r="K11" s="36">
        <f>IFERROR(RANK(J11,J9:J12,1),4)</f>
        <v>3</v>
      </c>
      <c r="L11" s="59"/>
      <c r="M11" s="59"/>
    </row>
    <row r="12" spans="1:13" ht="14.25" customHeight="1" x14ac:dyDescent="0.25">
      <c r="A12" s="56">
        <v>265</v>
      </c>
      <c r="B12" s="3" t="str">
        <f>IFERROR(VLOOKUP($A12,Entries!$A:$F,2,FALSE),"")</f>
        <v>D</v>
      </c>
      <c r="C12" s="3" t="str">
        <f>IFERROR(VLOOKUP($A12,Entries!$A:$F,4,FALSE),"")</f>
        <v>Mille Sheppard</v>
      </c>
      <c r="D12" s="3" t="str">
        <f>IFERROR(VLOOKUP($A12,Entries!$A:$F,5,FALSE),"")</f>
        <v>Mr Alfie</v>
      </c>
      <c r="E12" s="3" t="str">
        <f>IFERROR(VLOOKUP($A12,Entries!$A:$F,6,FALSE),"")</f>
        <v>Bath Red</v>
      </c>
      <c r="F12" s="35" t="str">
        <f>IFERROR(VLOOKUP($A12,'Sec A'!$A:$J,10,FALSE),"")</f>
        <v/>
      </c>
      <c r="G12" s="35" t="str">
        <f>IFERROR(VLOOKUP($A12,'Sec B'!$A:$J,10,FALSE),"")</f>
        <v/>
      </c>
      <c r="H12" s="35" t="str">
        <f>IFERROR(VLOOKUP($A12,'Sec C'!$A:$J,10,FALSE),"")</f>
        <v/>
      </c>
      <c r="I12" s="35">
        <f>IFERROR(VLOOKUP($A12,'Sec D'!$A:$J,10,FALSE),"")</f>
        <v>35</v>
      </c>
      <c r="J12" s="35">
        <f t="shared" si="1"/>
        <v>35</v>
      </c>
      <c r="K12" s="36">
        <f>IFERROR(RANK(J12,J9:J12,1),4)</f>
        <v>1</v>
      </c>
      <c r="L12" s="60"/>
      <c r="M12" s="60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IFERROR(VLOOKUP($A13,'Sec A'!$A:$J,10,FALSE),"")</f>
        <v/>
      </c>
      <c r="G13" s="26" t="str">
        <f>IFERROR(VLOOKUP($A13,'Sec B'!$A:$J,10,FALSE),"")</f>
        <v/>
      </c>
      <c r="H13" s="26" t="str">
        <f>IFERROR(VLOOKUP($A13,'Sec C'!$A:$J,10,FALSE),"")</f>
        <v/>
      </c>
      <c r="I13" s="26" t="str">
        <f>IFERROR(VLOOKUP($A13,'Sec D'!$A:$J,10,FALSE),"")</f>
        <v/>
      </c>
      <c r="J13" s="26"/>
      <c r="L13" s="61"/>
      <c r="M13" s="61"/>
    </row>
    <row r="14" spans="1:13" ht="14.25" customHeight="1" x14ac:dyDescent="0.25">
      <c r="A14" s="56">
        <v>256</v>
      </c>
      <c r="B14" s="3" t="str">
        <f>IFERROR(VLOOKUP($A14,Entries!$A:$F,2,FALSE),"")</f>
        <v>D</v>
      </c>
      <c r="C14" s="3" t="str">
        <f>IFERROR(VLOOKUP($A14,Entries!$A:$F,4,FALSE),"")</f>
        <v>Megan Allen</v>
      </c>
      <c r="D14" s="3" t="str">
        <f>IFERROR(VLOOKUP($A14,Entries!$A:$F,5,FALSE),"")</f>
        <v>Jumpstart</v>
      </c>
      <c r="E14" s="3" t="str">
        <f>IFERROR(VLOOKUP($A14,Entries!$A:$F,6,FALSE),"")</f>
        <v>Frampton Family</v>
      </c>
      <c r="F14" s="35" t="str">
        <f>IFERROR(VLOOKUP($A14,'Sec A'!$A:$J,10,FALSE),"")</f>
        <v/>
      </c>
      <c r="G14" s="35" t="str">
        <f>IFERROR(VLOOKUP($A14,'Sec B'!$A:$J,10,FALSE),"")</f>
        <v/>
      </c>
      <c r="H14" s="35" t="str">
        <f>IFERROR(VLOOKUP($A14,'Sec C'!$A:$J,10,FALSE),"")</f>
        <v/>
      </c>
      <c r="I14" s="35">
        <f>IFERROR(VLOOKUP($A14,'Sec D'!$A:$J,10,FALSE),"")</f>
        <v>47.2</v>
      </c>
      <c r="J14" s="35">
        <f t="shared" si="1"/>
        <v>47.2</v>
      </c>
      <c r="K14" s="36">
        <f>IFERROR(RANK(J14,J14:J17,1),4)</f>
        <v>2</v>
      </c>
      <c r="L14" s="57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138.39999999999998</v>
      </c>
      <c r="M14" s="58">
        <f>IFERROR(RANK(L14,$L$4:$L$17,1),"")</f>
        <v>2</v>
      </c>
    </row>
    <row r="15" spans="1:13" ht="14.25" customHeight="1" x14ac:dyDescent="0.25">
      <c r="A15" s="56">
        <v>257</v>
      </c>
      <c r="B15" s="3" t="str">
        <f>IFERROR(VLOOKUP($A15,Entries!$A:$F,2,FALSE),"")</f>
        <v>D</v>
      </c>
      <c r="C15" s="3" t="str">
        <f>IFERROR(VLOOKUP($A15,Entries!$A:$F,4,FALSE),"")</f>
        <v>Phoebe Hudd</v>
      </c>
      <c r="D15" s="3" t="str">
        <f>IFERROR(VLOOKUP($A15,Entries!$A:$F,5,FALSE),"")</f>
        <v>Blazing Glory</v>
      </c>
      <c r="E15" s="3" t="str">
        <f>IFERROR(VLOOKUP($A15,Entries!$A:$F,6,FALSE),"")</f>
        <v>Frampton Family</v>
      </c>
      <c r="F15" s="35" t="str">
        <f>IFERROR(VLOOKUP($A15,'Sec A'!$A:$J,10,FALSE),"")</f>
        <v/>
      </c>
      <c r="G15" s="35" t="str">
        <f>IFERROR(VLOOKUP($A15,'Sec B'!$A:$J,10,FALSE),"")</f>
        <v/>
      </c>
      <c r="H15" s="35" t="str">
        <f>IFERROR(VLOOKUP($A15,'Sec C'!$A:$J,10,FALSE),"")</f>
        <v/>
      </c>
      <c r="I15" s="35">
        <f>IFERROR(VLOOKUP($A15,'Sec D'!$A:$J,10,FALSE),"")</f>
        <v>39.299999999999997</v>
      </c>
      <c r="J15" s="35">
        <f t="shared" si="1"/>
        <v>39.299999999999997</v>
      </c>
      <c r="K15" s="36">
        <f>IFERROR(RANK(J15,J14:J17,1),4)</f>
        <v>1</v>
      </c>
      <c r="L15" s="59"/>
      <c r="M15" s="59"/>
    </row>
    <row r="16" spans="1:13" ht="14.25" customHeight="1" x14ac:dyDescent="0.25">
      <c r="A16" s="56">
        <v>258</v>
      </c>
      <c r="B16" s="3" t="str">
        <f>IFERROR(VLOOKUP($A16,Entries!$A:$F,2,FALSE),"")</f>
        <v>D</v>
      </c>
      <c r="C16" s="3" t="str">
        <f>IFERROR(VLOOKUP($A16,Entries!$A:$F,4,FALSE),"")</f>
        <v>Ellie Turl</v>
      </c>
      <c r="D16" s="3" t="str">
        <f>IFERROR(VLOOKUP($A16,Entries!$A:$F,5,FALSE),"")</f>
        <v>Belle</v>
      </c>
      <c r="E16" s="3" t="str">
        <f>IFERROR(VLOOKUP($A16,Entries!$A:$F,6,FALSE),"")</f>
        <v>Frampton Family</v>
      </c>
      <c r="F16" s="35" t="str">
        <f>IFERROR(VLOOKUP($A16,'Sec A'!$A:$J,10,FALSE),"")</f>
        <v/>
      </c>
      <c r="G16" s="35" t="str">
        <f>IFERROR(VLOOKUP($A16,'Sec B'!$A:$J,10,FALSE),"")</f>
        <v/>
      </c>
      <c r="H16" s="35" t="str">
        <f>IFERROR(VLOOKUP($A16,'Sec C'!$A:$J,10,FALSE),"")</f>
        <v/>
      </c>
      <c r="I16" s="35">
        <f>IFERROR(VLOOKUP($A16,'Sec D'!$A:$J,10,FALSE),"")</f>
        <v>51.9</v>
      </c>
      <c r="J16" s="35">
        <f t="shared" si="1"/>
        <v>51.9</v>
      </c>
      <c r="K16" s="36">
        <f>IFERROR(RANK(J16,J14:J17,1),4)</f>
        <v>3</v>
      </c>
      <c r="L16" s="59"/>
      <c r="M16" s="59"/>
    </row>
    <row r="17" spans="1:13" ht="14.25" customHeight="1" x14ac:dyDescent="0.25">
      <c r="A17" s="56">
        <v>259</v>
      </c>
      <c r="B17" s="3" t="str">
        <f>IFERROR(VLOOKUP($A17,Entries!$A:$F,2,FALSE),"")</f>
        <v>D</v>
      </c>
      <c r="C17" s="3" t="str">
        <f>IFERROR(VLOOKUP($A17,Entries!$A:$F,4,FALSE),"")</f>
        <v>Georgina Bird</v>
      </c>
      <c r="D17" s="3" t="str">
        <f>IFERROR(VLOOKUP($A17,Entries!$A:$F,5,FALSE),"")</f>
        <v>Misty June</v>
      </c>
      <c r="E17" s="3" t="str">
        <f>IFERROR(VLOOKUP($A17,Entries!$A:$F,6,FALSE),"")</f>
        <v>Frampton Family</v>
      </c>
      <c r="F17" s="35" t="str">
        <f>IFERROR(VLOOKUP($A17,'Sec A'!$A:$J,10,FALSE),"")</f>
        <v/>
      </c>
      <c r="G17" s="35" t="str">
        <f>IFERROR(VLOOKUP($A17,'Sec B'!$A:$J,10,FALSE),"")</f>
        <v/>
      </c>
      <c r="H17" s="35" t="str">
        <f>IFERROR(VLOOKUP($A17,'Sec C'!$A:$J,10,FALSE),"")</f>
        <v/>
      </c>
      <c r="I17" s="35" t="str">
        <f>IFERROR(VLOOKUP($A17,'Sec D'!$A:$J,10,FALSE),"")</f>
        <v>E</v>
      </c>
      <c r="J17" s="35" t="str">
        <f t="shared" si="1"/>
        <v>E</v>
      </c>
      <c r="K17" s="36">
        <f>IFERROR(RANK(J17,J14:J17,1),4)</f>
        <v>4</v>
      </c>
      <c r="L17" s="60"/>
      <c r="M17" s="60"/>
    </row>
    <row r="20" spans="1:13" ht="20.25" x14ac:dyDescent="0.3">
      <c r="D20" s="31" t="s">
        <v>438</v>
      </c>
    </row>
    <row r="22" spans="1:13" x14ac:dyDescent="0.25">
      <c r="A22" s="32" t="s">
        <v>28</v>
      </c>
      <c r="B22" s="32" t="s">
        <v>29</v>
      </c>
      <c r="C22" s="32" t="s">
        <v>1</v>
      </c>
      <c r="D22" s="32" t="s">
        <v>2</v>
      </c>
      <c r="E22" s="32" t="s">
        <v>30</v>
      </c>
      <c r="F22" s="32" t="s">
        <v>23</v>
      </c>
      <c r="G22" s="32" t="s">
        <v>24</v>
      </c>
      <c r="H22" s="33" t="s">
        <v>25</v>
      </c>
      <c r="I22" s="33" t="s">
        <v>26</v>
      </c>
      <c r="J22" s="33" t="s">
        <v>22</v>
      </c>
      <c r="K22" s="33"/>
      <c r="L22" s="34" t="s">
        <v>27</v>
      </c>
      <c r="M22" s="34" t="s">
        <v>17</v>
      </c>
    </row>
    <row r="23" spans="1:13" x14ac:dyDescent="0.25">
      <c r="A23" s="56">
        <v>252</v>
      </c>
      <c r="B23" s="3" t="str">
        <f>IFERROR(VLOOKUP($A23,Entries!$A:$F,2,FALSE),"")</f>
        <v>D</v>
      </c>
      <c r="C23" s="3" t="str">
        <f>IFERROR(VLOOKUP($A23,Entries!$A:$F,4,FALSE),"")</f>
        <v>Gemma Holdway</v>
      </c>
      <c r="D23" s="3" t="str">
        <f>IFERROR(VLOOKUP($A23,Entries!$A:$F,5,FALSE),"")</f>
        <v>Peek a Boo</v>
      </c>
      <c r="E23" s="3" t="str">
        <f>IFERROR(VLOOKUP($A23,Entries!$A:$F,6,FALSE),"")</f>
        <v>Bath Blue</v>
      </c>
      <c r="F23" s="35" t="str">
        <f>IFERROR(VLOOKUP($A23,'Sec A'!$A:$J,10,FALSE),"")</f>
        <v/>
      </c>
      <c r="G23" s="35" t="str">
        <f>IFERROR(VLOOKUP($A23,'Sec B'!$A:$J,10,FALSE),"")</f>
        <v/>
      </c>
      <c r="H23" s="35" t="str">
        <f>IFERROR(VLOOKUP($A23,'Sec C'!$A:$J,10,FALSE),"")</f>
        <v/>
      </c>
      <c r="I23" s="35">
        <f>IFERROR(VLOOKUP($A23,'Sec D'!$A:$J,10,FALSE),"")</f>
        <v>32.1</v>
      </c>
      <c r="J23" s="35">
        <f t="shared" ref="J23:J26" si="2">IF(F23="E","E",IF(G23="E","E",IF(H23="E","E",IF(I23="E","E",IF(F23="R","R",IF(G23="R","R",IF(H23="R","R",IF(I23="R","R",IF(F23="WD","WD",IF(G23="WD","WD",IF(H23="WD","WD",IF(I23="WD","WD",SUM($F23:$I23)))))))))))))</f>
        <v>32.1</v>
      </c>
      <c r="K23" s="36">
        <f>IFERROR(RANK(J23,J23:J26,1),4)</f>
        <v>1</v>
      </c>
      <c r="L23" s="57">
        <f>IF(COUNTIF(J23:J26,"&gt;0")&lt;3,"E",(IF(COUNTIF(K23:K26,1)=4,SUMIF(K23:K26,1,J23:J26)/4*3,SUMIF(K23:K26,1,J23:J26))+(IF(COUNTIF(K23:K26,2)=3,SUMIF(K23:K26,2,J23:J26)/3*2,SUMIF(K23:K26,2,J23:J26))+(IF(COUNTIF(K23:K26,3)=2,SUMIF(K23:K26,3,J23:J26)/2,SUMIF(K23:K26,3,J23:J26))))))</f>
        <v>103</v>
      </c>
      <c r="M23" s="58">
        <f>IFERROR(RANK(L23,$L$23,1),"")</f>
        <v>1</v>
      </c>
    </row>
    <row r="24" spans="1:13" ht="15" customHeight="1" x14ac:dyDescent="0.25">
      <c r="A24" s="56">
        <v>253</v>
      </c>
      <c r="B24" s="3" t="str">
        <f>IFERROR(VLOOKUP($A24,Entries!$A:$F,2,FALSE),"")</f>
        <v>D</v>
      </c>
      <c r="C24" s="3" t="str">
        <f>IFERROR(VLOOKUP($A24,Entries!$A:$F,4,FALSE),"")</f>
        <v>Chloe Derrick</v>
      </c>
      <c r="D24" s="3" t="str">
        <f>IFERROR(VLOOKUP($A24,Entries!$A:$F,5,FALSE),"")</f>
        <v>Ann Currach Mor Pieobar</v>
      </c>
      <c r="E24" s="3" t="str">
        <f>IFERROR(VLOOKUP($A24,Entries!$A:$F,6,FALSE),"")</f>
        <v>Bath Blue</v>
      </c>
      <c r="F24" s="35" t="str">
        <f>IFERROR(VLOOKUP($A24,'Sec A'!$A:$J,10,FALSE),"")</f>
        <v/>
      </c>
      <c r="G24" s="35" t="str">
        <f>IFERROR(VLOOKUP($A24,'Sec B'!$A:$J,10,FALSE),"")</f>
        <v/>
      </c>
      <c r="H24" s="35" t="str">
        <f>IFERROR(VLOOKUP($A24,'Sec C'!$A:$J,10,FALSE),"")</f>
        <v/>
      </c>
      <c r="I24" s="35">
        <f>IFERROR(VLOOKUP($A24,'Sec D'!$A:$J,10,FALSE),"")</f>
        <v>48.699999999999996</v>
      </c>
      <c r="J24" s="35">
        <f t="shared" si="2"/>
        <v>48.699999999999996</v>
      </c>
      <c r="K24" s="36">
        <f>IFERROR(RANK(J24,J23:J26,1),4)</f>
        <v>4</v>
      </c>
      <c r="L24" s="59"/>
      <c r="M24" s="59"/>
    </row>
    <row r="25" spans="1:13" ht="15" customHeight="1" x14ac:dyDescent="0.25">
      <c r="A25" s="56">
        <v>254</v>
      </c>
      <c r="B25" s="3" t="str">
        <f>IFERROR(VLOOKUP($A25,Entries!$A:$F,2,FALSE),"")</f>
        <v>D</v>
      </c>
      <c r="C25" s="3" t="str">
        <f>IFERROR(VLOOKUP($A25,Entries!$A:$F,4,FALSE),"")</f>
        <v>Christie Antoniou</v>
      </c>
      <c r="D25" s="3" t="str">
        <f>IFERROR(VLOOKUP($A25,Entries!$A:$F,5,FALSE),"")</f>
        <v>Cookie</v>
      </c>
      <c r="E25" s="3" t="str">
        <f>IFERROR(VLOOKUP($A25,Entries!$A:$F,6,FALSE),"")</f>
        <v>Bath Blue</v>
      </c>
      <c r="F25" s="35" t="str">
        <f>IFERROR(VLOOKUP($A25,'Sec A'!$A:$J,10,FALSE),"")</f>
        <v/>
      </c>
      <c r="G25" s="35" t="str">
        <f>IFERROR(VLOOKUP($A25,'Sec B'!$A:$J,10,FALSE),"")</f>
        <v/>
      </c>
      <c r="H25" s="35" t="str">
        <f>IFERROR(VLOOKUP($A25,'Sec C'!$A:$J,10,FALSE),"")</f>
        <v/>
      </c>
      <c r="I25" s="35">
        <f>IFERROR(VLOOKUP($A25,'Sec D'!$A:$J,10,FALSE),"")</f>
        <v>37.6</v>
      </c>
      <c r="J25" s="35">
        <f t="shared" si="2"/>
        <v>37.6</v>
      </c>
      <c r="K25" s="36">
        <f>IFERROR(RANK(J25,J23:J26,1),4)</f>
        <v>3</v>
      </c>
      <c r="L25" s="59"/>
      <c r="M25" s="59"/>
    </row>
    <row r="26" spans="1:13" ht="15" customHeight="1" x14ac:dyDescent="0.25">
      <c r="A26" s="56">
        <v>255</v>
      </c>
      <c r="B26" s="3" t="str">
        <f>IFERROR(VLOOKUP($A26,Entries!$A:$F,2,FALSE),"")</f>
        <v>D</v>
      </c>
      <c r="C26" s="3" t="str">
        <f>IFERROR(VLOOKUP($A26,Entries!$A:$F,4,FALSE),"")</f>
        <v>Chloe Chamulewicz</v>
      </c>
      <c r="D26" s="3" t="str">
        <f>IFERROR(VLOOKUP($A26,Entries!$A:$F,5,FALSE),"")</f>
        <v>Filo Tulabeg</v>
      </c>
      <c r="E26" s="3" t="str">
        <f>IFERROR(VLOOKUP($A26,Entries!$A:$F,6,FALSE),"")</f>
        <v>Bath Blue</v>
      </c>
      <c r="F26" s="35" t="str">
        <f>IFERROR(VLOOKUP($A26,'Sec A'!$A:$J,10,FALSE),"")</f>
        <v/>
      </c>
      <c r="G26" s="35" t="str">
        <f>IFERROR(VLOOKUP($A26,'Sec B'!$A:$J,10,FALSE),"")</f>
        <v/>
      </c>
      <c r="H26" s="35" t="str">
        <f>IFERROR(VLOOKUP($A26,'Sec C'!$A:$J,10,FALSE),"")</f>
        <v/>
      </c>
      <c r="I26" s="35">
        <f>IFERROR(VLOOKUP($A26,'Sec D'!$A:$J,10,FALSE),"")</f>
        <v>33.299999999999997</v>
      </c>
      <c r="J26" s="35">
        <f t="shared" si="2"/>
        <v>33.299999999999997</v>
      </c>
      <c r="K26" s="36">
        <f>IFERROR(RANK(J26,J23:J26,1),4)</f>
        <v>2</v>
      </c>
      <c r="L26" s="60"/>
      <c r="M26" s="60"/>
    </row>
    <row r="27" spans="1:13" x14ac:dyDescent="0.25">
      <c r="A27" s="37"/>
      <c r="B27" s="30" t="str">
        <f>IFERROR(VLOOKUP($A27,Entries!$A:$F,2,FALSE),"")</f>
        <v/>
      </c>
      <c r="C27" s="30" t="str">
        <f>IFERROR(VLOOKUP($A27,Entries!$A:$F,4,FALSE),"")</f>
        <v/>
      </c>
      <c r="D27" s="30" t="str">
        <f>IFERROR(VLOOKUP($A27,Entries!$A:$F,5,FALSE),"")</f>
        <v/>
      </c>
      <c r="E27" s="30" t="str">
        <f>IFERROR(VLOOKUP($A27,Entries!$A:$F,6,FALSE),"")</f>
        <v/>
      </c>
      <c r="F27" s="26" t="str">
        <f>IFERROR(VLOOKUP($A27,'Sec A'!$A:$J,10,FALSE),"")</f>
        <v/>
      </c>
      <c r="G27" s="26" t="str">
        <f>IFERROR(VLOOKUP($A27,'Sec B'!$A:$J,10,FALSE),"")</f>
        <v/>
      </c>
      <c r="H27" s="26" t="str">
        <f>IFERROR(VLOOKUP($A27,'Sec C'!$A:$J,10,FALSE),"")</f>
        <v/>
      </c>
      <c r="I27" s="26" t="str">
        <f>IFERROR(VLOOKUP($A27,'Sec D'!$A:$J,10,FALSE),"")</f>
        <v/>
      </c>
      <c r="J27" s="26"/>
      <c r="L27" s="61"/>
      <c r="M27" s="61"/>
    </row>
  </sheetData>
  <conditionalFormatting sqref="A4:A7 A9:A12 A14:A17 A23:A26">
    <cfRule type="expression" dxfId="18" priority="27">
      <formula>A4=""</formula>
    </cfRule>
  </conditionalFormatting>
  <conditionalFormatting sqref="J4:J7 J9:J12 J14:J17 J23:J26">
    <cfRule type="expression" dxfId="17" priority="13">
      <formula>J4=0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showGridLines="0" zoomScale="90" zoomScaleNormal="90" workbookViewId="0">
      <pane ySplit="3" topLeftCell="A4" activePane="bottomLeft" state="frozen"/>
      <selection activeCell="O37" sqref="O37"/>
      <selection pane="bottomLeft" activeCell="J23" sqref="J23"/>
    </sheetView>
  </sheetViews>
  <sheetFormatPr defaultRowHeight="14.25" outlineLevelCol="1" x14ac:dyDescent="0.2"/>
  <cols>
    <col min="1" max="1" width="8.140625" style="30" bestFit="1" customWidth="1"/>
    <col min="2" max="2" width="8.7109375" style="30" customWidth="1"/>
    <col min="3" max="3" width="20.7109375" style="30" customWidth="1"/>
    <col min="4" max="4" width="27.7109375" style="30" customWidth="1"/>
    <col min="5" max="5" width="28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6384" width="9.140625" style="1"/>
  </cols>
  <sheetData>
    <row r="1" spans="1:13" ht="20.25" x14ac:dyDescent="0.3">
      <c r="D1" s="31" t="s">
        <v>439</v>
      </c>
    </row>
    <row r="3" spans="1:13" ht="15" x14ac:dyDescent="0.25">
      <c r="A3" s="32" t="s">
        <v>28</v>
      </c>
      <c r="B3" s="32" t="s">
        <v>29</v>
      </c>
      <c r="C3" s="32" t="s">
        <v>1</v>
      </c>
      <c r="D3" s="32" t="s">
        <v>2</v>
      </c>
      <c r="E3" s="32" t="s">
        <v>30</v>
      </c>
      <c r="F3" s="32" t="s">
        <v>33</v>
      </c>
      <c r="G3" s="32" t="s">
        <v>35</v>
      </c>
      <c r="H3" s="33" t="s">
        <v>38</v>
      </c>
      <c r="I3" s="33"/>
      <c r="J3" s="33" t="s">
        <v>22</v>
      </c>
      <c r="K3" s="33"/>
      <c r="L3" s="34" t="s">
        <v>27</v>
      </c>
      <c r="M3" s="34" t="s">
        <v>17</v>
      </c>
    </row>
    <row r="4" spans="1:13" ht="14.25" customHeight="1" x14ac:dyDescent="0.2">
      <c r="A4" s="56">
        <v>318</v>
      </c>
      <c r="B4" s="3" t="str">
        <f>IFERROR(VLOOKUP($A4,Entries!$A:$F,2,FALSE),"")</f>
        <v>E</v>
      </c>
      <c r="C4" s="3" t="str">
        <f>IFERROR(VLOOKUP($A4,Entries!$A:$F,4,FALSE),"")</f>
        <v>Richard Morse</v>
      </c>
      <c r="D4" s="3" t="str">
        <f>IFERROR(VLOOKUP($A4,Entries!$A:$F,5,FALSE),"")</f>
        <v>Gala Casino King</v>
      </c>
      <c r="E4" s="3" t="str">
        <f>IFERROR(VLOOKUP($A4,Entries!$A:$F,6,FALSE),"")</f>
        <v>Bromyard</v>
      </c>
      <c r="F4" s="35">
        <f>IFERROR(VLOOKUP($A4,'Sec E'!$A:$J,10,FALSE),"")</f>
        <v>47.1</v>
      </c>
      <c r="G4" s="35" t="str">
        <f>IFERROR(VLOOKUP($A4,'Sec F'!$A:$J,10,FALSE),"")</f>
        <v/>
      </c>
      <c r="H4" s="35" t="str">
        <f>IFERROR(VLOOKUP($A4,'Sec G'!$A:$J,10,FALSE),"")</f>
        <v/>
      </c>
      <c r="I4" s="35"/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47.1</v>
      </c>
      <c r="K4" s="36">
        <f>IFERROR(RANK(J4,J4:J7,1),4)</f>
        <v>4</v>
      </c>
      <c r="L4" s="57">
        <f>IF(COUNTIF(J4:J7,"&gt;0")&lt;3,"E",(IF(COUNTIF(K4:K7,1)=4,SUMIF(K4:K7,1,J4:J7)/4*3,SUMIF(K4:K7,1,J4:J7))+(IF(COUNTIF(K4:K7,2)=3,SUMIF(K4:K7,2,J4:J7)/3*2,SUMIF(K4:K7,2,J4:J7))+(IF(COUNTIF(K4:K7,3)=2,SUMIF(K4:K7,3,J4:J7)/2,SUMIF(K4:K7,3,J4:J7))))))</f>
        <v>110.1</v>
      </c>
      <c r="M4" s="58">
        <f>IFERROR(RANK(L4,L:L,1),"")</f>
        <v>3</v>
      </c>
    </row>
    <row r="5" spans="1:13" ht="14.25" customHeight="1" x14ac:dyDescent="0.2">
      <c r="A5" s="56">
        <v>319</v>
      </c>
      <c r="B5" s="3" t="str">
        <f>IFERROR(VLOOKUP($A5,Entries!$A:$F,2,FALSE),"")</f>
        <v>E</v>
      </c>
      <c r="C5" s="3" t="str">
        <f>IFERROR(VLOOKUP($A5,Entries!$A:$F,4,FALSE),"")</f>
        <v>Jill Cartlidge</v>
      </c>
      <c r="D5" s="3" t="str">
        <f>IFERROR(VLOOKUP($A5,Entries!$A:$F,5,FALSE),"")</f>
        <v>Manuka Bay</v>
      </c>
      <c r="E5" s="3" t="str">
        <f>IFERROR(VLOOKUP($A5,Entries!$A:$F,6,FALSE),"")</f>
        <v>Bromyard</v>
      </c>
      <c r="F5" s="35">
        <f>IFERROR(VLOOKUP($A5,'Sec E'!$A:$J,10,FALSE),"")</f>
        <v>31.9</v>
      </c>
      <c r="G5" s="35" t="str">
        <f>IFERROR(VLOOKUP($A5,'Sec F'!$A:$J,10,FALSE),"")</f>
        <v/>
      </c>
      <c r="H5" s="35" t="str">
        <f>IFERROR(VLOOKUP($A5,'Sec G'!$A:$J,10,FALSE),"")</f>
        <v/>
      </c>
      <c r="I5" s="35"/>
      <c r="J5" s="35">
        <f t="shared" si="0"/>
        <v>31.9</v>
      </c>
      <c r="K5" s="36">
        <f>IFERROR(RANK(J5,J4:J7,1),4)</f>
        <v>1</v>
      </c>
      <c r="L5" s="59"/>
      <c r="M5" s="59"/>
    </row>
    <row r="6" spans="1:13" ht="14.25" customHeight="1" x14ac:dyDescent="0.2">
      <c r="A6" s="56">
        <v>320</v>
      </c>
      <c r="B6" s="3" t="str">
        <f>IFERROR(VLOOKUP($A6,Entries!$A:$F,2,FALSE),"")</f>
        <v>E</v>
      </c>
      <c r="C6" s="3" t="str">
        <f>IFERROR(VLOOKUP($A6,Entries!$A:$F,4,FALSE),"")</f>
        <v>Alli Haynes</v>
      </c>
      <c r="D6" s="3" t="str">
        <f>IFERROR(VLOOKUP($A6,Entries!$A:$F,5,FALSE),"")</f>
        <v>Jack</v>
      </c>
      <c r="E6" s="3" t="str">
        <f>IFERROR(VLOOKUP($A6,Entries!$A:$F,6,FALSE),"")</f>
        <v>Bromyard</v>
      </c>
      <c r="F6" s="35">
        <f>IFERROR(VLOOKUP($A6,'Sec E'!$A:$J,10,FALSE),"")</f>
        <v>33.700000000000003</v>
      </c>
      <c r="G6" s="35" t="str">
        <f>IFERROR(VLOOKUP($A6,'Sec F'!$A:$J,10,FALSE),"")</f>
        <v/>
      </c>
      <c r="H6" s="35" t="str">
        <f>IFERROR(VLOOKUP($A6,'Sec G'!$A:$J,10,FALSE),"")</f>
        <v/>
      </c>
      <c r="I6" s="35"/>
      <c r="J6" s="35">
        <f t="shared" si="0"/>
        <v>33.700000000000003</v>
      </c>
      <c r="K6" s="36">
        <f>IFERROR(RANK(J6,J4:J7,1),4)</f>
        <v>2</v>
      </c>
      <c r="L6" s="59"/>
      <c r="M6" s="59"/>
    </row>
    <row r="7" spans="1:13" ht="14.25" customHeight="1" x14ac:dyDescent="0.2">
      <c r="A7" s="56">
        <v>321</v>
      </c>
      <c r="B7" s="3" t="str">
        <f>IFERROR(VLOOKUP($A7,Entries!$A:$F,2,FALSE),"")</f>
        <v>E</v>
      </c>
      <c r="C7" s="3" t="str">
        <f>IFERROR(VLOOKUP($A7,Entries!$A:$F,4,FALSE),"")</f>
        <v>Nicky Hoskins</v>
      </c>
      <c r="D7" s="3" t="str">
        <f>IFERROR(VLOOKUP($A7,Entries!$A:$F,5,FALSE),"")</f>
        <v>Madam Grace</v>
      </c>
      <c r="E7" s="3" t="str">
        <f>IFERROR(VLOOKUP($A7,Entries!$A:$F,6,FALSE),"")</f>
        <v>Bromyard</v>
      </c>
      <c r="F7" s="35">
        <f>IFERROR(VLOOKUP($A7,'Sec E'!$A:$J,10,FALSE),"")</f>
        <v>44.5</v>
      </c>
      <c r="G7" s="35" t="str">
        <f>IFERROR(VLOOKUP($A7,'Sec F'!$A:$J,10,FALSE),"")</f>
        <v/>
      </c>
      <c r="H7" s="35" t="str">
        <f>IFERROR(VLOOKUP($A7,'Sec G'!$A:$J,10,FALSE),"")</f>
        <v/>
      </c>
      <c r="I7" s="35"/>
      <c r="J7" s="35">
        <f t="shared" si="0"/>
        <v>44.5</v>
      </c>
      <c r="K7" s="36">
        <f>IFERROR(RANK(J7,J4:J7,1),4)</f>
        <v>3</v>
      </c>
      <c r="L7" s="60"/>
      <c r="M7" s="60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IFERROR(VLOOKUP($A8,'Sec E'!$A:$J,10,FALSE),"")</f>
        <v/>
      </c>
      <c r="G8" s="26" t="str">
        <f>IFERROR(VLOOKUP($A8,'Sec F'!$A:$J,10,FALSE),"")</f>
        <v/>
      </c>
      <c r="H8" s="26" t="str">
        <f>IFERROR(VLOOKUP($A8,'Sec G'!$A:$J,10,FALSE),"")</f>
        <v/>
      </c>
      <c r="I8" s="26"/>
      <c r="J8" s="26"/>
      <c r="L8" s="61"/>
      <c r="M8" s="61"/>
    </row>
    <row r="9" spans="1:13" ht="14.25" customHeight="1" x14ac:dyDescent="0.2">
      <c r="A9" s="56">
        <v>301</v>
      </c>
      <c r="B9" s="3" t="str">
        <f>IFERROR(VLOOKUP($A9,Entries!$A:$F,2,FALSE),"")</f>
        <v>E</v>
      </c>
      <c r="C9" s="3" t="str">
        <f>IFERROR(VLOOKUP($A9,Entries!$A:$F,4,FALSE),"")</f>
        <v>Paula Jane Wooster</v>
      </c>
      <c r="D9" s="3" t="str">
        <f>IFERROR(VLOOKUP($A9,Entries!$A:$F,5,FALSE),"")</f>
        <v>Beano</v>
      </c>
      <c r="E9" s="68" t="str">
        <f>IFERROR(VLOOKUP($A9,Entries!$A:$F,6,FALSE),"")</f>
        <v>Cheltenham Champion Hurdlers</v>
      </c>
      <c r="F9" s="35">
        <f>IFERROR(VLOOKUP($A9,'Sec E'!$A:$J,10,FALSE),"")</f>
        <v>42.3</v>
      </c>
      <c r="G9" s="35" t="str">
        <f>IFERROR(VLOOKUP($A9,'Sec F'!$A:$J,10,FALSE),"")</f>
        <v/>
      </c>
      <c r="H9" s="35" t="str">
        <f>IFERROR(VLOOKUP($A9,'Sec G'!$A:$J,10,FALSE),"")</f>
        <v/>
      </c>
      <c r="I9" s="35"/>
      <c r="J9" s="35">
        <f t="shared" ref="J9:J17" si="1">IF(F9="E","E",IF(G9="E","E",IF(H9="E","E",IF(I9="E","E",IF(F9="R","R",IF(G9="R","R",IF(H9="R","R",IF(I9="R","R",IF(F9="WD","WD",IF(G9="WD","WD",IF(H9="WD","WD",IF(I9="WD","WD",SUM($F9:$I9)))))))))))))</f>
        <v>42.3</v>
      </c>
      <c r="K9" s="36">
        <f>IFERROR(RANK(J9,J9:J12,1),4)</f>
        <v>3</v>
      </c>
      <c r="L9" s="57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110.6</v>
      </c>
      <c r="M9" s="58">
        <f>IFERROR(RANK(L9,L:L,1),"")</f>
        <v>4</v>
      </c>
    </row>
    <row r="10" spans="1:13" ht="14.25" customHeight="1" x14ac:dyDescent="0.2">
      <c r="A10" s="56">
        <v>302</v>
      </c>
      <c r="B10" s="3" t="str">
        <f>IFERROR(VLOOKUP($A10,Entries!$A:$F,2,FALSE),"")</f>
        <v>E</v>
      </c>
      <c r="C10" s="3" t="str">
        <f>IFERROR(VLOOKUP($A10,Entries!$A:$F,4,FALSE),"")</f>
        <v>Emily Bevan</v>
      </c>
      <c r="D10" s="3" t="str">
        <f>IFERROR(VLOOKUP($A10,Entries!$A:$F,5,FALSE),"")</f>
        <v>Centyfield Ophelia</v>
      </c>
      <c r="E10" s="68" t="str">
        <f>IFERROR(VLOOKUP($A10,Entries!$A:$F,6,FALSE),"")</f>
        <v>Cheltenham Champion Hurdlers</v>
      </c>
      <c r="F10" s="35" t="str">
        <f>IFERROR(VLOOKUP($A10,'Sec E'!$A:$J,10,FALSE),"")</f>
        <v>E</v>
      </c>
      <c r="G10" s="35" t="str">
        <f>IFERROR(VLOOKUP($A10,'Sec F'!$A:$J,10,FALSE),"")</f>
        <v/>
      </c>
      <c r="H10" s="35" t="str">
        <f>IFERROR(VLOOKUP($A10,'Sec G'!$A:$J,10,FALSE),"")</f>
        <v/>
      </c>
      <c r="I10" s="35"/>
      <c r="J10" s="35" t="str">
        <f t="shared" si="1"/>
        <v>E</v>
      </c>
      <c r="K10" s="36">
        <f>IFERROR(RANK(J10,J9:J12,1),4)</f>
        <v>4</v>
      </c>
      <c r="L10" s="59"/>
      <c r="M10" s="59"/>
    </row>
    <row r="11" spans="1:13" ht="14.25" customHeight="1" x14ac:dyDescent="0.2">
      <c r="A11" s="56">
        <v>303</v>
      </c>
      <c r="B11" s="3" t="str">
        <f>IFERROR(VLOOKUP($A11,Entries!$A:$F,2,FALSE),"")</f>
        <v>E</v>
      </c>
      <c r="C11" s="3" t="str">
        <f>IFERROR(VLOOKUP($A11,Entries!$A:$F,4,FALSE),"")</f>
        <v>Jo Weeks</v>
      </c>
      <c r="D11" s="3" t="str">
        <f>IFERROR(VLOOKUP($A11,Entries!$A:$F,5,FALSE),"")</f>
        <v>Orions Royale</v>
      </c>
      <c r="E11" s="68" t="str">
        <f>IFERROR(VLOOKUP($A11,Entries!$A:$F,6,FALSE),"")</f>
        <v>Cheltenham Champion Hurdlers</v>
      </c>
      <c r="F11" s="35">
        <f>IFERROR(VLOOKUP($A11,'Sec E'!$A:$J,10,FALSE),"")</f>
        <v>31.8</v>
      </c>
      <c r="G11" s="35" t="str">
        <f>IFERROR(VLOOKUP($A11,'Sec F'!$A:$J,10,FALSE),"")</f>
        <v/>
      </c>
      <c r="H11" s="35" t="str">
        <f>IFERROR(VLOOKUP($A11,'Sec G'!$A:$J,10,FALSE),"")</f>
        <v/>
      </c>
      <c r="I11" s="35"/>
      <c r="J11" s="35">
        <f t="shared" si="1"/>
        <v>31.8</v>
      </c>
      <c r="K11" s="36">
        <f>IFERROR(RANK(J11,J9:J12,1),4)</f>
        <v>1</v>
      </c>
      <c r="L11" s="59"/>
      <c r="M11" s="59"/>
    </row>
    <row r="12" spans="1:13" ht="14.25" customHeight="1" x14ac:dyDescent="0.2">
      <c r="A12" s="56">
        <v>304</v>
      </c>
      <c r="B12" s="3" t="str">
        <f>IFERROR(VLOOKUP($A12,Entries!$A:$F,2,FALSE),"")</f>
        <v>E</v>
      </c>
      <c r="C12" s="3" t="str">
        <f>IFERROR(VLOOKUP($A12,Entries!$A:$F,4,FALSE),"")</f>
        <v>Sophie Ball</v>
      </c>
      <c r="D12" s="3" t="str">
        <f>IFERROR(VLOOKUP($A12,Entries!$A:$F,5,FALSE),"")</f>
        <v>My Boy Bud</v>
      </c>
      <c r="E12" s="68" t="str">
        <f>IFERROR(VLOOKUP($A12,Entries!$A:$F,6,FALSE),"")</f>
        <v>Cheltenham Champion Hurdlers</v>
      </c>
      <c r="F12" s="35">
        <f>IFERROR(VLOOKUP($A12,'Sec E'!$A:$J,10,FALSE),"")</f>
        <v>36.5</v>
      </c>
      <c r="G12" s="35" t="str">
        <f>IFERROR(VLOOKUP($A12,'Sec F'!$A:$J,10,FALSE),"")</f>
        <v/>
      </c>
      <c r="H12" s="35" t="str">
        <f>IFERROR(VLOOKUP($A12,'Sec G'!$A:$J,10,FALSE),"")</f>
        <v/>
      </c>
      <c r="I12" s="35"/>
      <c r="J12" s="35">
        <f t="shared" si="1"/>
        <v>36.5</v>
      </c>
      <c r="K12" s="36">
        <f>IFERROR(RANK(J12,J9:J12,1),4)</f>
        <v>2</v>
      </c>
      <c r="L12" s="60"/>
      <c r="M12" s="60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IFERROR(VLOOKUP($A13,'Sec E'!$A:$J,10,FALSE),"")</f>
        <v/>
      </c>
      <c r="G13" s="26" t="str">
        <f>IFERROR(VLOOKUP($A13,'Sec F'!$A:$J,10,FALSE),"")</f>
        <v/>
      </c>
      <c r="H13" s="26" t="str">
        <f>IFERROR(VLOOKUP($A13,'Sec G'!$A:$J,10,FALSE),"")</f>
        <v/>
      </c>
      <c r="I13" s="26"/>
      <c r="J13" s="26"/>
      <c r="L13" s="61"/>
      <c r="M13" s="61"/>
    </row>
    <row r="14" spans="1:13" ht="14.25" customHeight="1" x14ac:dyDescent="0.2">
      <c r="A14" s="56">
        <v>309</v>
      </c>
      <c r="B14" s="3" t="str">
        <f>IFERROR(VLOOKUP($A14,Entries!$A:$F,2,FALSE),"")</f>
        <v>E</v>
      </c>
      <c r="C14" s="3" t="str">
        <f>IFERROR(VLOOKUP($A14,Entries!$A:$F,4,FALSE),"")</f>
        <v>Julia Whittle</v>
      </c>
      <c r="D14" s="3" t="str">
        <f>IFERROR(VLOOKUP($A14,Entries!$A:$F,5,FALSE),"")</f>
        <v>Kobito</v>
      </c>
      <c r="E14" s="65" t="str">
        <f>IFERROR(VLOOKUP($A14,Entries!$A:$F,6,FALSE),"")</f>
        <v>Cheltenham Triumph Hurdlers</v>
      </c>
      <c r="F14" s="35" t="str">
        <f>IFERROR(VLOOKUP($A14,'Sec E'!$A:$J,10,FALSE),"")</f>
        <v>E</v>
      </c>
      <c r="G14" s="35" t="str">
        <f>IFERROR(VLOOKUP($A14,'Sec F'!$A:$J,10,FALSE),"")</f>
        <v/>
      </c>
      <c r="H14" s="35" t="str">
        <f>IFERROR(VLOOKUP($A14,'Sec G'!$A:$J,10,FALSE),"")</f>
        <v/>
      </c>
      <c r="I14" s="35"/>
      <c r="J14" s="35" t="str">
        <f t="shared" si="1"/>
        <v>E</v>
      </c>
      <c r="K14" s="36">
        <f>IFERROR(RANK(J14,J14:J17,1),4)</f>
        <v>4</v>
      </c>
      <c r="L14" s="57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86.4</v>
      </c>
      <c r="M14" s="58">
        <f>IFERROR(RANK(L14,L:L,1),"")</f>
        <v>1</v>
      </c>
    </row>
    <row r="15" spans="1:13" ht="14.25" customHeight="1" x14ac:dyDescent="0.2">
      <c r="A15" s="56">
        <v>310</v>
      </c>
      <c r="B15" s="3" t="str">
        <f>IFERROR(VLOOKUP($A15,Entries!$A:$F,2,FALSE),"")</f>
        <v>E</v>
      </c>
      <c r="C15" s="3" t="str">
        <f>IFERROR(VLOOKUP($A15,Entries!$A:$F,4,FALSE),"")</f>
        <v>Lynette Taylor</v>
      </c>
      <c r="D15" s="3" t="str">
        <f>IFERROR(VLOOKUP($A15,Entries!$A:$F,5,FALSE),"")</f>
        <v>Libris Fand</v>
      </c>
      <c r="E15" s="65" t="str">
        <f>IFERROR(VLOOKUP($A15,Entries!$A:$F,6,FALSE),"")</f>
        <v>Cheltenham Triumph Hurdlers</v>
      </c>
      <c r="F15" s="35">
        <f>IFERROR(VLOOKUP($A15,'Sec E'!$A:$J,10,FALSE),"")</f>
        <v>23.3</v>
      </c>
      <c r="G15" s="35" t="str">
        <f>IFERROR(VLOOKUP($A15,'Sec F'!$A:$J,10,FALSE),"")</f>
        <v/>
      </c>
      <c r="H15" s="35" t="str">
        <f>IFERROR(VLOOKUP($A15,'Sec G'!$A:$J,10,FALSE),"")</f>
        <v/>
      </c>
      <c r="I15" s="35"/>
      <c r="J15" s="35">
        <f t="shared" si="1"/>
        <v>23.3</v>
      </c>
      <c r="K15" s="36">
        <f>IFERROR(RANK(J15,J14:J17,1),4)</f>
        <v>1</v>
      </c>
      <c r="L15" s="59"/>
      <c r="M15" s="59"/>
    </row>
    <row r="16" spans="1:13" ht="14.25" customHeight="1" x14ac:dyDescent="0.2">
      <c r="A16" s="56">
        <v>311</v>
      </c>
      <c r="B16" s="3" t="str">
        <f>IFERROR(VLOOKUP($A16,Entries!$A:$F,2,FALSE),"")</f>
        <v>E</v>
      </c>
      <c r="C16" s="3" t="str">
        <f>IFERROR(VLOOKUP($A16,Entries!$A:$F,4,FALSE),"")</f>
        <v>Claire Ford</v>
      </c>
      <c r="D16" s="3" t="str">
        <f>IFERROR(VLOOKUP($A16,Entries!$A:$F,5,FALSE),"")</f>
        <v>Apple Charlotte</v>
      </c>
      <c r="E16" s="65" t="str">
        <f>IFERROR(VLOOKUP($A16,Entries!$A:$F,6,FALSE),"")</f>
        <v>Cheltenham Triumph Hurdlers</v>
      </c>
      <c r="F16" s="35">
        <f>IFERROR(VLOOKUP($A16,'Sec E'!$A:$J,10,FALSE),"")</f>
        <v>23.3</v>
      </c>
      <c r="G16" s="35" t="str">
        <f>IFERROR(VLOOKUP($A16,'Sec F'!$A:$J,10,FALSE),"")</f>
        <v/>
      </c>
      <c r="H16" s="35" t="str">
        <f>IFERROR(VLOOKUP($A16,'Sec G'!$A:$J,10,FALSE),"")</f>
        <v/>
      </c>
      <c r="I16" s="35"/>
      <c r="J16" s="35">
        <f t="shared" si="1"/>
        <v>23.3</v>
      </c>
      <c r="K16" s="36">
        <f>IFERROR(RANK(J16,J14:J17,1),4)</f>
        <v>1</v>
      </c>
      <c r="L16" s="59"/>
      <c r="M16" s="59"/>
    </row>
    <row r="17" spans="1:13" ht="14.25" customHeight="1" x14ac:dyDescent="0.2">
      <c r="A17" s="56">
        <v>312</v>
      </c>
      <c r="B17" s="3" t="str">
        <f>IFERROR(VLOOKUP($A17,Entries!$A:$F,2,FALSE),"")</f>
        <v>E</v>
      </c>
      <c r="C17" s="3" t="str">
        <f>IFERROR(VLOOKUP($A17,Entries!$A:$F,4,FALSE),"")</f>
        <v>Jordan Riley</v>
      </c>
      <c r="D17" s="3" t="str">
        <f>IFERROR(VLOOKUP($A17,Entries!$A:$F,5,FALSE),"")</f>
        <v>Wolken Prince</v>
      </c>
      <c r="E17" s="65" t="str">
        <f>IFERROR(VLOOKUP($A17,Entries!$A:$F,6,FALSE),"")</f>
        <v>Cheltenham Triumph Hurdlers</v>
      </c>
      <c r="F17" s="35">
        <f>IFERROR(VLOOKUP($A17,'Sec E'!$A:$J,10,FALSE),"")</f>
        <v>39.799999999999997</v>
      </c>
      <c r="G17" s="35" t="str">
        <f>IFERROR(VLOOKUP($A17,'Sec F'!$A:$J,10,FALSE),"")</f>
        <v/>
      </c>
      <c r="H17" s="35" t="str">
        <f>IFERROR(VLOOKUP($A17,'Sec G'!$A:$J,10,FALSE),"")</f>
        <v/>
      </c>
      <c r="I17" s="35"/>
      <c r="J17" s="35">
        <f t="shared" si="1"/>
        <v>39.799999999999997</v>
      </c>
      <c r="K17" s="36">
        <f>IFERROR(RANK(J17,J14:J17,1),4)</f>
        <v>3</v>
      </c>
      <c r="L17" s="60"/>
      <c r="M17" s="60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 t="str">
        <f>IFERROR(VLOOKUP($A18,'Sec E'!$A:$J,10,FALSE),"")</f>
        <v/>
      </c>
      <c r="G18" s="26" t="str">
        <f>IFERROR(VLOOKUP($A18,'Sec F'!$A:$J,10,FALSE),"")</f>
        <v/>
      </c>
      <c r="H18" s="26" t="str">
        <f>IFERROR(VLOOKUP($A18,'Sec G'!$A:$J,10,FALSE),"")</f>
        <v/>
      </c>
      <c r="I18" s="26"/>
      <c r="J18" s="26"/>
      <c r="L18" s="61"/>
      <c r="M18" s="61"/>
    </row>
    <row r="19" spans="1:13" ht="14.25" customHeight="1" x14ac:dyDescent="0.2">
      <c r="A19" s="56">
        <v>323</v>
      </c>
      <c r="B19" s="3" t="str">
        <f>IFERROR(VLOOKUP($A19,Entries!$A:$F,2,FALSE),"")</f>
        <v>E</v>
      </c>
      <c r="C19" s="3" t="str">
        <f>IFERROR(VLOOKUP($A19,Entries!$A:$F,4,FALSE),"")</f>
        <v>Pip Wilson</v>
      </c>
      <c r="D19" s="3" t="str">
        <f>IFERROR(VLOOKUP($A19,Entries!$A:$F,5,FALSE),"")</f>
        <v>Texas Ranger</v>
      </c>
      <c r="E19" s="65" t="str">
        <f>IFERROR(VLOOKUP($A19,Entries!$A:$F,6,FALSE),"")</f>
        <v>Cheltenham World Hurdlers</v>
      </c>
      <c r="F19" s="35">
        <f>IFERROR(VLOOKUP($A19,'Sec E'!$A:$J,10,FALSE),"")</f>
        <v>35.5</v>
      </c>
      <c r="G19" s="35" t="str">
        <f>IFERROR(VLOOKUP($A19,'Sec F'!$A:$J,10,FALSE),"")</f>
        <v/>
      </c>
      <c r="H19" s="35" t="str">
        <f>IFERROR(VLOOKUP($A19,'Sec G'!$A:$J,10,FALSE),"")</f>
        <v/>
      </c>
      <c r="I19" s="35"/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35.5</v>
      </c>
      <c r="K19" s="36">
        <f>IFERROR(RANK(J19,J19:J22,1),4)</f>
        <v>1</v>
      </c>
      <c r="L19" s="57" t="str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E</v>
      </c>
      <c r="M19" s="58" t="str">
        <f>IFERROR(RANK(L19,L:L,1),"")</f>
        <v/>
      </c>
    </row>
    <row r="20" spans="1:13" ht="14.25" customHeight="1" x14ac:dyDescent="0.2">
      <c r="A20" s="56">
        <v>324</v>
      </c>
      <c r="B20" s="3" t="str">
        <f>IFERROR(VLOOKUP($A20,Entries!$A:$F,2,FALSE),"")</f>
        <v>E</v>
      </c>
      <c r="C20" s="3" t="str">
        <f>IFERROR(VLOOKUP($A20,Entries!$A:$F,4,FALSE),"")</f>
        <v>Arlene Mansell</v>
      </c>
      <c r="D20" s="3" t="str">
        <f>IFERROR(VLOOKUP($A20,Entries!$A:$F,5,FALSE),"")</f>
        <v>Made in China II</v>
      </c>
      <c r="E20" s="65" t="str">
        <f>IFERROR(VLOOKUP($A20,Entries!$A:$F,6,FALSE),"")</f>
        <v>Cheltenham World Hurdlers</v>
      </c>
      <c r="F20" s="35" t="str">
        <f>IFERROR(VLOOKUP($A20,'Sec E'!$A:$J,10,FALSE),"")</f>
        <v>E</v>
      </c>
      <c r="G20" s="35" t="str">
        <f>IFERROR(VLOOKUP($A20,'Sec F'!$A:$J,10,FALSE),"")</f>
        <v/>
      </c>
      <c r="H20" s="35" t="str">
        <f>IFERROR(VLOOKUP($A20,'Sec G'!$A:$J,10,FALSE),"")</f>
        <v/>
      </c>
      <c r="I20" s="35"/>
      <c r="J20" s="35" t="str">
        <f t="shared" si="2"/>
        <v>E</v>
      </c>
      <c r="K20" s="36">
        <f>IFERROR(RANK(J20,J19:J22,1),4)</f>
        <v>4</v>
      </c>
      <c r="L20" s="59"/>
      <c r="M20" s="59"/>
    </row>
    <row r="21" spans="1:13" ht="14.25" customHeight="1" x14ac:dyDescent="0.2">
      <c r="A21" s="56">
        <v>325</v>
      </c>
      <c r="B21" s="3" t="str">
        <f>IFERROR(VLOOKUP($A21,Entries!$A:$F,2,FALSE),"")</f>
        <v>E</v>
      </c>
      <c r="C21" s="3" t="str">
        <f>IFERROR(VLOOKUP($A21,Entries!$A:$F,4,FALSE),"")</f>
        <v>Kate Vickery</v>
      </c>
      <c r="D21" s="3" t="str">
        <f>IFERROR(VLOOKUP($A21,Entries!$A:$F,5,FALSE),"")</f>
        <v>Maichin Funambule II</v>
      </c>
      <c r="E21" s="65" t="str">
        <f>IFERROR(VLOOKUP($A21,Entries!$A:$F,6,FALSE),"")</f>
        <v>Cheltenham World Hurdlers</v>
      </c>
      <c r="F21" s="35" t="str">
        <f>IFERROR(VLOOKUP($A21,'Sec E'!$A:$J,10,FALSE),"")</f>
        <v>W/D</v>
      </c>
      <c r="G21" s="35" t="str">
        <f>IFERROR(VLOOKUP($A21,'Sec F'!$A:$J,10,FALSE),"")</f>
        <v/>
      </c>
      <c r="H21" s="35" t="str">
        <f>IFERROR(VLOOKUP($A21,'Sec G'!$A:$J,10,FALSE),"")</f>
        <v/>
      </c>
      <c r="I21" s="35"/>
      <c r="J21" s="35" t="s">
        <v>60</v>
      </c>
      <c r="K21" s="36">
        <f>IFERROR(RANK(J21,J19:J22,1),4)</f>
        <v>4</v>
      </c>
      <c r="L21" s="59"/>
      <c r="M21" s="59"/>
    </row>
    <row r="22" spans="1:13" ht="14.25" customHeight="1" x14ac:dyDescent="0.2">
      <c r="A22" s="56">
        <v>326</v>
      </c>
      <c r="B22" s="3" t="str">
        <f>IFERROR(VLOOKUP($A22,Entries!$A:$F,2,FALSE),"")</f>
        <v>E</v>
      </c>
      <c r="C22" s="3" t="str">
        <f>IFERROR(VLOOKUP($A22,Entries!$A:$F,4,FALSE),"")</f>
        <v>Sian Evans</v>
      </c>
      <c r="D22" s="3" t="str">
        <f>IFERROR(VLOOKUP($A22,Entries!$A:$F,5,FALSE),"")</f>
        <v>Richmonlea Dawn</v>
      </c>
      <c r="E22" s="65" t="str">
        <f>IFERROR(VLOOKUP($A22,Entries!$A:$F,6,FALSE),"")</f>
        <v>Cheltenham World Hurdlers</v>
      </c>
      <c r="F22" s="35">
        <f>IFERROR(VLOOKUP($A22,'Sec E'!$A:$J,10,FALSE),"")</f>
        <v>64.5</v>
      </c>
      <c r="G22" s="35" t="str">
        <f>IFERROR(VLOOKUP($A22,'Sec F'!$A:$J,10,FALSE),"")</f>
        <v/>
      </c>
      <c r="H22" s="35" t="str">
        <f>IFERROR(VLOOKUP($A22,'Sec G'!$A:$J,10,FALSE),"")</f>
        <v/>
      </c>
      <c r="I22" s="35"/>
      <c r="J22" s="35">
        <f t="shared" si="2"/>
        <v>64.5</v>
      </c>
      <c r="K22" s="36">
        <f>IFERROR(RANK(J22,J19:J22,1),4)</f>
        <v>2</v>
      </c>
      <c r="L22" s="60"/>
      <c r="M22" s="60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 t="str">
        <f>IFERROR(VLOOKUP($A23,'Sec E'!$A:$J,10,FALSE),"")</f>
        <v/>
      </c>
      <c r="G23" s="26" t="str">
        <f>IFERROR(VLOOKUP($A23,'Sec F'!$A:$J,10,FALSE),"")</f>
        <v/>
      </c>
      <c r="H23" s="26" t="str">
        <f>IFERROR(VLOOKUP($A23,'Sec G'!$A:$J,10,FALSE),"")</f>
        <v/>
      </c>
      <c r="I23" s="26"/>
      <c r="J23" s="26"/>
      <c r="L23" s="61"/>
      <c r="M23" s="61"/>
    </row>
    <row r="24" spans="1:13" ht="14.25" customHeight="1" x14ac:dyDescent="0.2">
      <c r="A24" s="56">
        <v>305</v>
      </c>
      <c r="B24" s="3" t="str">
        <f>IFERROR(VLOOKUP($A24,Entries!$A:$F,2,FALSE),"")</f>
        <v>E</v>
      </c>
      <c r="C24" s="3" t="str">
        <f>IFERROR(VLOOKUP($A24,Entries!$A:$F,4,FALSE),"")</f>
        <v>Sarah Bowness</v>
      </c>
      <c r="D24" s="3" t="str">
        <f>IFERROR(VLOOKUP($A24,Entries!$A:$F,5,FALSE),"")</f>
        <v>Our Bawn Lodger</v>
      </c>
      <c r="E24" s="3" t="str">
        <f>IFERROR(VLOOKUP($A24,Entries!$A:$F,6,FALSE),"")</f>
        <v>Malvern Hills</v>
      </c>
      <c r="F24" s="35">
        <f>IFERROR(VLOOKUP($A24,'Sec E'!$A:$J,10,FALSE),"")</f>
        <v>33</v>
      </c>
      <c r="G24" s="35" t="str">
        <f>IFERROR(VLOOKUP($A24,'Sec F'!$A:$J,10,FALSE),"")</f>
        <v/>
      </c>
      <c r="H24" s="35" t="str">
        <f>IFERROR(VLOOKUP($A24,'Sec G'!$A:$J,10,FALSE),"")</f>
        <v/>
      </c>
      <c r="I24" s="35"/>
      <c r="J24" s="35">
        <f t="shared" ref="J24:J27" si="3">IF(F24="E","E",IF(G24="E","E",IF(H24="E","E",IF(I24="E","E",IF(F24="R","R",IF(G24="R","R",IF(H24="R","R",IF(I24="R","R",IF(F24="WD","WD",IF(G24="WD","WD",IF(H24="WD","WD",IF(I24="WD","WD",SUM($F24:$I24)))))))))))))</f>
        <v>33</v>
      </c>
      <c r="K24" s="36">
        <f>IFERROR(RANK(J24,J24:J27,1),4)</f>
        <v>3</v>
      </c>
      <c r="L24" s="57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90.5</v>
      </c>
      <c r="M24" s="58">
        <f>IFERROR(RANK(L24,L:L,1),"")</f>
        <v>2</v>
      </c>
    </row>
    <row r="25" spans="1:13" ht="14.25" customHeight="1" x14ac:dyDescent="0.2">
      <c r="A25" s="56">
        <v>306</v>
      </c>
      <c r="B25" s="3" t="str">
        <f>IFERROR(VLOOKUP($A25,Entries!$A:$F,2,FALSE),"")</f>
        <v>E</v>
      </c>
      <c r="C25" s="3" t="str">
        <f>IFERROR(VLOOKUP($A25,Entries!$A:$F,4,FALSE),"")</f>
        <v>Julie Jeffes</v>
      </c>
      <c r="D25" s="3" t="str">
        <f>IFERROR(VLOOKUP($A25,Entries!$A:$F,5,FALSE),"")</f>
        <v>Hederfeld Ash</v>
      </c>
      <c r="E25" s="3" t="str">
        <f>IFERROR(VLOOKUP($A25,Entries!$A:$F,6,FALSE),"")</f>
        <v>Malvern Hills</v>
      </c>
      <c r="F25" s="35">
        <f>IFERROR(VLOOKUP($A25,'Sec E'!$A:$J,10,FALSE),"")</f>
        <v>28</v>
      </c>
      <c r="G25" s="35" t="str">
        <f>IFERROR(VLOOKUP($A25,'Sec F'!$A:$J,10,FALSE),"")</f>
        <v/>
      </c>
      <c r="H25" s="35" t="str">
        <f>IFERROR(VLOOKUP($A25,'Sec G'!$A:$J,10,FALSE),"")</f>
        <v/>
      </c>
      <c r="I25" s="35"/>
      <c r="J25" s="35">
        <f t="shared" si="3"/>
        <v>28</v>
      </c>
      <c r="K25" s="36">
        <f>IFERROR(RANK(J25,J24:J27,1),4)</f>
        <v>1</v>
      </c>
      <c r="L25" s="59"/>
      <c r="M25" s="59"/>
    </row>
    <row r="26" spans="1:13" ht="14.25" customHeight="1" x14ac:dyDescent="0.2">
      <c r="A26" s="56">
        <v>307</v>
      </c>
      <c r="B26" s="3" t="str">
        <f>IFERROR(VLOOKUP($A26,Entries!$A:$F,2,FALSE),"")</f>
        <v>E</v>
      </c>
      <c r="C26" s="3" t="str">
        <f>IFERROR(VLOOKUP($A26,Entries!$A:$F,4,FALSE),"")</f>
        <v>Tina Price</v>
      </c>
      <c r="D26" s="3" t="str">
        <f>IFERROR(VLOOKUP($A26,Entries!$A:$F,5,FALSE),"")</f>
        <v>Buzz-B</v>
      </c>
      <c r="E26" s="3" t="str">
        <f>IFERROR(VLOOKUP($A26,Entries!$A:$F,6,FALSE),"")</f>
        <v>Malvern Hills</v>
      </c>
      <c r="F26" s="35">
        <f>IFERROR(VLOOKUP($A26,'Sec E'!$A:$J,10,FALSE),"")</f>
        <v>29.5</v>
      </c>
      <c r="G26" s="35" t="str">
        <f>IFERROR(VLOOKUP($A26,'Sec F'!$A:$J,10,FALSE),"")</f>
        <v/>
      </c>
      <c r="H26" s="35" t="str">
        <f>IFERROR(VLOOKUP($A26,'Sec G'!$A:$J,10,FALSE),"")</f>
        <v/>
      </c>
      <c r="I26" s="35"/>
      <c r="J26" s="35">
        <f t="shared" si="3"/>
        <v>29.5</v>
      </c>
      <c r="K26" s="36">
        <f>IFERROR(RANK(J26,J24:J27,1),4)</f>
        <v>2</v>
      </c>
      <c r="L26" s="59"/>
      <c r="M26" s="59"/>
    </row>
    <row r="27" spans="1:13" ht="14.25" customHeight="1" x14ac:dyDescent="0.2">
      <c r="A27" s="56">
        <v>308</v>
      </c>
      <c r="B27" s="3" t="str">
        <f>IFERROR(VLOOKUP($A27,Entries!$A:$F,2,FALSE),"")</f>
        <v>E</v>
      </c>
      <c r="C27" s="3" t="str">
        <f>IFERROR(VLOOKUP($A27,Entries!$A:$F,4,FALSE),"")</f>
        <v>Anna Robson</v>
      </c>
      <c r="D27" s="3" t="str">
        <f>IFERROR(VLOOKUP($A27,Entries!$A:$F,5,FALSE),"")</f>
        <v>Santa Fe</v>
      </c>
      <c r="E27" s="3" t="str">
        <f>IFERROR(VLOOKUP($A27,Entries!$A:$F,6,FALSE),"")</f>
        <v>Malvern Hills</v>
      </c>
      <c r="F27" s="35">
        <f>IFERROR(VLOOKUP($A27,'Sec E'!$A:$J,10,FALSE),"")</f>
        <v>53.8</v>
      </c>
      <c r="G27" s="35" t="str">
        <f>IFERROR(VLOOKUP($A27,'Sec F'!$A:$J,10,FALSE),"")</f>
        <v/>
      </c>
      <c r="H27" s="35" t="str">
        <f>IFERROR(VLOOKUP($A27,'Sec G'!$A:$J,10,FALSE),"")</f>
        <v/>
      </c>
      <c r="I27" s="35"/>
      <c r="J27" s="35">
        <f t="shared" si="3"/>
        <v>53.8</v>
      </c>
      <c r="K27" s="36">
        <f>IFERROR(RANK(J27,J24:J27,1),4)</f>
        <v>4</v>
      </c>
      <c r="L27" s="60"/>
      <c r="M27" s="60"/>
    </row>
  </sheetData>
  <conditionalFormatting sqref="A4:A7 A9:A12 A14:A17 A19:A22 A24:A27">
    <cfRule type="expression" dxfId="16" priority="22">
      <formula>A4=""</formula>
    </cfRule>
  </conditionalFormatting>
  <conditionalFormatting sqref="J4:J7 J9:J12 J14:J17 J19:J22 J24:J27">
    <cfRule type="expression" dxfId="15" priority="8">
      <formula>J4=0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5"/>
  <sheetViews>
    <sheetView showGridLines="0" zoomScale="90" zoomScaleNormal="90" workbookViewId="0">
      <pane ySplit="3" topLeftCell="A13" activePane="bottomLeft" state="frozen"/>
      <selection activeCell="L30" sqref="L30"/>
      <selection pane="bottomLeft" activeCell="P45" sqref="P45"/>
    </sheetView>
  </sheetViews>
  <sheetFormatPr defaultRowHeight="14.25" outlineLevelCol="1" x14ac:dyDescent="0.2"/>
  <cols>
    <col min="1" max="1" width="8.140625" style="30" bestFit="1" customWidth="1"/>
    <col min="2" max="2" width="8.7109375" style="30" customWidth="1"/>
    <col min="3" max="3" width="20.7109375" style="30" customWidth="1"/>
    <col min="4" max="4" width="27.7109375" style="30" customWidth="1"/>
    <col min="5" max="5" width="28.7109375" style="30" customWidth="1"/>
    <col min="6" max="7" width="9.7109375" style="30" hidden="1" customWidth="1" outlineLevel="1"/>
    <col min="8" max="9" width="9.7109375" style="1" hidden="1" customWidth="1" outlineLevel="1"/>
    <col min="10" max="10" width="13.7109375" style="1" customWidth="1" collapsed="1"/>
    <col min="11" max="11" width="9.140625" style="1" hidden="1" customWidth="1" outlineLevel="1"/>
    <col min="12" max="12" width="13.7109375" style="1" customWidth="1" collapsed="1"/>
    <col min="13" max="13" width="13.5703125" style="1" customWidth="1"/>
    <col min="14" max="16384" width="9.140625" style="1"/>
  </cols>
  <sheetData>
    <row r="1" spans="1:13" ht="20.25" x14ac:dyDescent="0.3">
      <c r="D1" s="31" t="s">
        <v>440</v>
      </c>
    </row>
    <row r="3" spans="1:13" ht="15" x14ac:dyDescent="0.25">
      <c r="A3" s="32" t="s">
        <v>28</v>
      </c>
      <c r="B3" s="32" t="s">
        <v>29</v>
      </c>
      <c r="C3" s="32" t="s">
        <v>1</v>
      </c>
      <c r="D3" s="32" t="s">
        <v>2</v>
      </c>
      <c r="E3" s="32" t="s">
        <v>30</v>
      </c>
      <c r="F3" s="32" t="s">
        <v>33</v>
      </c>
      <c r="G3" s="32" t="s">
        <v>35</v>
      </c>
      <c r="H3" s="33" t="s">
        <v>38</v>
      </c>
      <c r="I3" s="33"/>
      <c r="J3" s="33" t="s">
        <v>22</v>
      </c>
      <c r="K3" s="33"/>
      <c r="L3" s="34" t="s">
        <v>27</v>
      </c>
      <c r="M3" s="34" t="s">
        <v>17</v>
      </c>
    </row>
    <row r="4" spans="1:13" ht="14.25" customHeight="1" x14ac:dyDescent="0.2">
      <c r="A4" s="56">
        <v>368</v>
      </c>
      <c r="B4" s="3" t="str">
        <f>IFERROR(VLOOKUP($A4,Entries!$A:$F,2,FALSE),"")</f>
        <v>F</v>
      </c>
      <c r="C4" s="3" t="str">
        <f>IFERROR(VLOOKUP($A4,Entries!$A:$F,4,FALSE),"")</f>
        <v>Stacey Martin</v>
      </c>
      <c r="D4" s="3" t="str">
        <f>IFERROR(VLOOKUP($A4,Entries!$A:$F,5,FALSE),"")</f>
        <v>Lady Killers Little John</v>
      </c>
      <c r="E4" s="3" t="str">
        <f>IFERROR(VLOOKUP($A4,Entries!$A:$F,6,FALSE),"")</f>
        <v>Bath</v>
      </c>
      <c r="F4" s="35" t="str">
        <f>IFERROR(VLOOKUP($A4,'Sec E'!$A:$J,10,FALSE),"")</f>
        <v/>
      </c>
      <c r="G4" s="35">
        <f>IFERROR(VLOOKUP($A4,'Sec F'!$A:$J,10,FALSE),"")</f>
        <v>29</v>
      </c>
      <c r="H4" s="35" t="str">
        <f>IFERROR(VLOOKUP($A4,'Sec G'!$A:$J,10,FALSE),"")</f>
        <v/>
      </c>
      <c r="I4" s="35"/>
      <c r="J4" s="35">
        <f t="shared" ref="J4:J7" si="0">IF(F4="E","E",IF(G4="E","E",IF(H4="E","E",IF(I4="E","E",IF(F4="R","R",IF(G4="R","R",IF(H4="R","R",IF(I4="R","R",IF(F4="WD","WD",IF(G4="WD","WD",IF(H4="WD","WD",IF(I4="WD","WD",SUM($F4:$I4)))))))))))))</f>
        <v>29</v>
      </c>
      <c r="K4" s="36">
        <f>IFERROR(RANK(J4,J4:J7,1),4)</f>
        <v>2</v>
      </c>
      <c r="L4" s="57">
        <f>IF(COUNTIF(J4:J7,"&gt;0")&lt;3,"E",(IF(COUNTIF(K4:K7,1)=4,SUMIF(K4:K7,1,J4:J7)/4*3,SUMIF(K4:K7,1,J4:J7))+(IF(COUNTIF(K4:K7,2)=3,SUMIF(K4:K7,2,J4:J7)/3*2,SUMIF(K4:K7,2,J4:J7))+(IF(COUNTIF(K4:K7,3)=2,SUMIF(K4:K7,3,J4:J7)/2,SUMIF(K4:K7,3,J4:J7))))))</f>
        <v>102.6</v>
      </c>
      <c r="M4" s="58">
        <f>IFERROR(RANK(L4,L:L,1),"")</f>
        <v>1</v>
      </c>
    </row>
    <row r="5" spans="1:13" ht="14.25" customHeight="1" x14ac:dyDescent="0.2">
      <c r="A5" s="56">
        <v>369</v>
      </c>
      <c r="B5" s="3" t="str">
        <f>IFERROR(VLOOKUP($A5,Entries!$A:$F,2,FALSE),"")</f>
        <v>F</v>
      </c>
      <c r="C5" s="3" t="str">
        <f>IFERROR(VLOOKUP($A5,Entries!$A:$F,4,FALSE),"")</f>
        <v>Janet Border</v>
      </c>
      <c r="D5" s="3" t="str">
        <f>IFERROR(VLOOKUP($A5,Entries!$A:$F,5,FALSE),"")</f>
        <v>Cracker</v>
      </c>
      <c r="E5" s="3" t="str">
        <f>IFERROR(VLOOKUP($A5,Entries!$A:$F,6,FALSE),"")</f>
        <v>Bath</v>
      </c>
      <c r="F5" s="35" t="str">
        <f>IFERROR(VLOOKUP($A5,'Sec E'!$A:$J,10,FALSE),"")</f>
        <v/>
      </c>
      <c r="G5" s="35">
        <f>IFERROR(VLOOKUP($A5,'Sec F'!$A:$J,10,FALSE),"")</f>
        <v>28.5</v>
      </c>
      <c r="H5" s="35" t="str">
        <f>IFERROR(VLOOKUP($A5,'Sec G'!$A:$J,10,FALSE),"")</f>
        <v/>
      </c>
      <c r="I5" s="35"/>
      <c r="J5" s="35">
        <f t="shared" si="0"/>
        <v>28.5</v>
      </c>
      <c r="K5" s="36">
        <f>IFERROR(RANK(J5,J4:J7,1),4)</f>
        <v>1</v>
      </c>
      <c r="L5" s="59"/>
      <c r="M5" s="59"/>
    </row>
    <row r="6" spans="1:13" ht="14.25" customHeight="1" x14ac:dyDescent="0.2">
      <c r="A6" s="56">
        <v>418</v>
      </c>
      <c r="B6" s="3" t="str">
        <f>IFERROR(VLOOKUP($A6,Entries!$A:$F,2,FALSE),"")</f>
        <v>G1</v>
      </c>
      <c r="C6" s="3" t="str">
        <f>IFERROR(VLOOKUP($A6,Entries!$A:$F,4,FALSE),"")</f>
        <v>Rachel Yeomans</v>
      </c>
      <c r="D6" s="3" t="str">
        <f>IFERROR(VLOOKUP($A6,Entries!$A:$F,5,FALSE),"")</f>
        <v>Dylan</v>
      </c>
      <c r="E6" s="3" t="str">
        <f>IFERROR(VLOOKUP($A6,Entries!$A:$F,6,FALSE),"")</f>
        <v>Bath</v>
      </c>
      <c r="F6" s="35" t="str">
        <f>IFERROR(VLOOKUP($A6,'Sec E'!$A:$J,10,FALSE),"")</f>
        <v/>
      </c>
      <c r="G6" s="35" t="str">
        <f>IFERROR(VLOOKUP($A6,'Sec F'!$A:$J,10,FALSE),"")</f>
        <v/>
      </c>
      <c r="H6" s="35">
        <f>IFERROR(VLOOKUP($A6,'Sec G'!$A:$J,10,FALSE),"")</f>
        <v>53.199999999999996</v>
      </c>
      <c r="I6" s="35"/>
      <c r="J6" s="35">
        <f t="shared" si="0"/>
        <v>53.199999999999996</v>
      </c>
      <c r="K6" s="36">
        <f>IFERROR(RANK(J6,J4:J7,1),4)</f>
        <v>4</v>
      </c>
      <c r="L6" s="59"/>
      <c r="M6" s="59"/>
    </row>
    <row r="7" spans="1:13" ht="14.25" customHeight="1" x14ac:dyDescent="0.2">
      <c r="A7" s="56">
        <v>419</v>
      </c>
      <c r="B7" s="3" t="str">
        <f>IFERROR(VLOOKUP($A7,Entries!$A:$F,2,FALSE),"")</f>
        <v>G1</v>
      </c>
      <c r="C7" s="3" t="str">
        <f>IFERROR(VLOOKUP($A7,Entries!$A:$F,4,FALSE),"")</f>
        <v>Lorraine Antoniou</v>
      </c>
      <c r="D7" s="3" t="str">
        <f>IFERROR(VLOOKUP($A7,Entries!$A:$F,5,FALSE),"")</f>
        <v>Spot</v>
      </c>
      <c r="E7" s="3" t="str">
        <f>IFERROR(VLOOKUP($A7,Entries!$A:$F,6,FALSE),"")</f>
        <v>Bath</v>
      </c>
      <c r="F7" s="35" t="str">
        <f>IFERROR(VLOOKUP($A7,'Sec E'!$A:$J,10,FALSE),"")</f>
        <v/>
      </c>
      <c r="G7" s="35" t="str">
        <f>IFERROR(VLOOKUP($A7,'Sec F'!$A:$J,10,FALSE),"")</f>
        <v/>
      </c>
      <c r="H7" s="35">
        <f>IFERROR(VLOOKUP($A7,'Sec G'!$A:$J,10,FALSE),"")</f>
        <v>45.1</v>
      </c>
      <c r="I7" s="35"/>
      <c r="J7" s="35">
        <f t="shared" si="0"/>
        <v>45.1</v>
      </c>
      <c r="K7" s="36">
        <f>IFERROR(RANK(J7,J4:J7,1),4)</f>
        <v>3</v>
      </c>
      <c r="L7" s="60"/>
      <c r="M7" s="60"/>
    </row>
    <row r="8" spans="1:13" ht="7.5" customHeight="1" x14ac:dyDescent="0.25">
      <c r="A8" s="37"/>
      <c r="B8" s="30" t="str">
        <f>IFERROR(VLOOKUP($A8,Entries!$A:$F,2,FALSE),"")</f>
        <v/>
      </c>
      <c r="C8" s="30" t="str">
        <f>IFERROR(VLOOKUP($A8,Entries!$A:$F,4,FALSE),"")</f>
        <v/>
      </c>
      <c r="D8" s="30" t="str">
        <f>IFERROR(VLOOKUP($A8,Entries!$A:$F,5,FALSE),"")</f>
        <v/>
      </c>
      <c r="E8" s="30" t="str">
        <f>IFERROR(VLOOKUP($A8,Entries!$A:$F,6,FALSE),"")</f>
        <v/>
      </c>
      <c r="F8" s="26" t="str">
        <f>IFERROR(VLOOKUP($A8,'Sec E'!$A:$J,10,FALSE),"")</f>
        <v/>
      </c>
      <c r="G8" s="26" t="str">
        <f>IFERROR(VLOOKUP($A8,'Sec F'!$A:$J,10,FALSE),"")</f>
        <v/>
      </c>
      <c r="H8" s="26" t="str">
        <f>IFERROR(VLOOKUP($A8,'Sec G'!$A:$J,10,FALSE),"")</f>
        <v/>
      </c>
      <c r="I8" s="26"/>
      <c r="J8" s="26"/>
      <c r="L8" s="61"/>
      <c r="M8" s="61"/>
    </row>
    <row r="9" spans="1:13" ht="14.25" customHeight="1" x14ac:dyDescent="0.2">
      <c r="A9" s="56">
        <v>357</v>
      </c>
      <c r="B9" s="3" t="str">
        <f>IFERROR(VLOOKUP($A9,Entries!$A:$F,2,FALSE),"")</f>
        <v>F</v>
      </c>
      <c r="C9" s="3" t="str">
        <f>IFERROR(VLOOKUP($A9,Entries!$A:$F,4,FALSE),"")</f>
        <v>Naomi Watkins</v>
      </c>
      <c r="D9" s="3" t="str">
        <f>IFERROR(VLOOKUP($A9,Entries!$A:$F,5,FALSE),"")</f>
        <v>Hazevern Domino</v>
      </c>
      <c r="E9" s="3" t="str">
        <f>IFERROR(VLOOKUP($A9,Entries!$A:$F,6,FALSE),"")</f>
        <v>Berkeley Birds</v>
      </c>
      <c r="F9" s="35" t="str">
        <f>IFERROR(VLOOKUP($A9,'Sec E'!$A:$J,10,FALSE),"")</f>
        <v/>
      </c>
      <c r="G9" s="35">
        <f>IFERROR(VLOOKUP($A9,'Sec F'!$A:$J,10,FALSE),"")</f>
        <v>35.4</v>
      </c>
      <c r="H9" s="35" t="str">
        <f>IFERROR(VLOOKUP($A9,'Sec G'!$A:$J,10,FALSE),"")</f>
        <v/>
      </c>
      <c r="I9" s="35"/>
      <c r="J9" s="35">
        <f t="shared" ref="J9:J17" si="1">IF(F9="E","E",IF(G9="E","E",IF(H9="E","E",IF(I9="E","E",IF(F9="R","R",IF(G9="R","R",IF(H9="R","R",IF(I9="R","R",IF(F9="WD","WD",IF(G9="WD","WD",IF(H9="WD","WD",IF(I9="WD","WD",SUM($F9:$I9)))))))))))))</f>
        <v>35.4</v>
      </c>
      <c r="K9" s="36">
        <f>IFERROR(RANK(J9,J9:J12,1),4)</f>
        <v>2</v>
      </c>
      <c r="L9" s="57">
        <f>IF(COUNTIF(J9:J12,"&gt;0")&lt;3,"E",(IF(COUNTIF(K9:K12,1)=4,SUMIF(K9:K12,1,J9:J12)/4*3,SUMIF(K9:K12,1,J9:J12))+(IF(COUNTIF(K9:K12,2)=3,SUMIF(K9:K12,2,J9:J12)/3*2,SUMIF(K9:K12,2,J9:J12))+(IF(COUNTIF(K9:K12,3)=2,SUMIF(K9:K12,3,J9:J12)/2,SUMIF(K9:K12,3,J9:J12))))))</f>
        <v>104.6</v>
      </c>
      <c r="M9" s="58">
        <f>IFERROR(RANK(L9,L:L,1),"")</f>
        <v>3</v>
      </c>
    </row>
    <row r="10" spans="1:13" ht="14.25" customHeight="1" x14ac:dyDescent="0.2">
      <c r="A10" s="56">
        <v>358</v>
      </c>
      <c r="B10" s="3" t="str">
        <f>IFERROR(VLOOKUP($A10,Entries!$A:$F,2,FALSE),"")</f>
        <v>F</v>
      </c>
      <c r="C10" s="3" t="str">
        <f>IFERROR(VLOOKUP($A10,Entries!$A:$F,4,FALSE),"")</f>
        <v>Jill McFarland</v>
      </c>
      <c r="D10" s="3" t="str">
        <f>IFERROR(VLOOKUP($A10,Entries!$A:$F,5,FALSE),"")</f>
        <v>Knockanna</v>
      </c>
      <c r="E10" s="3" t="str">
        <f>IFERROR(VLOOKUP($A10,Entries!$A:$F,6,FALSE),"")</f>
        <v>Berkeley Birds</v>
      </c>
      <c r="F10" s="35" t="str">
        <f>IFERROR(VLOOKUP($A10,'Sec E'!$A:$J,10,FALSE),"")</f>
        <v/>
      </c>
      <c r="G10" s="35">
        <f>IFERROR(VLOOKUP($A10,'Sec F'!$A:$J,10,FALSE),"")</f>
        <v>53.8</v>
      </c>
      <c r="H10" s="35" t="str">
        <f>IFERROR(VLOOKUP($A10,'Sec G'!$A:$J,10,FALSE),"")</f>
        <v/>
      </c>
      <c r="I10" s="35"/>
      <c r="J10" s="35">
        <f t="shared" si="1"/>
        <v>53.8</v>
      </c>
      <c r="K10" s="36">
        <f>IFERROR(RANK(J10,J9:J12,1),4)</f>
        <v>4</v>
      </c>
      <c r="L10" s="59"/>
      <c r="M10" s="59"/>
    </row>
    <row r="11" spans="1:13" ht="14.25" customHeight="1" x14ac:dyDescent="0.2">
      <c r="A11" s="56">
        <v>407</v>
      </c>
      <c r="B11" s="3" t="str">
        <f>IFERROR(VLOOKUP($A11,Entries!$A:$F,2,FALSE),"")</f>
        <v>G1</v>
      </c>
      <c r="C11" s="3" t="str">
        <f>IFERROR(VLOOKUP($A11,Entries!$A:$F,4,FALSE),"")</f>
        <v>Sarah Meredith</v>
      </c>
      <c r="D11" s="3" t="str">
        <f>IFERROR(VLOOKUP($A11,Entries!$A:$F,5,FALSE),"")</f>
        <v>Teo</v>
      </c>
      <c r="E11" s="3" t="str">
        <f>IFERROR(VLOOKUP($A11,Entries!$A:$F,6,FALSE),"")</f>
        <v>Berkeley Birds</v>
      </c>
      <c r="F11" s="35" t="str">
        <f>IFERROR(VLOOKUP($A11,'Sec E'!$A:$J,10,FALSE),"")</f>
        <v/>
      </c>
      <c r="G11" s="35" t="str">
        <f>IFERROR(VLOOKUP($A11,'Sec F'!$A:$J,10,FALSE),"")</f>
        <v/>
      </c>
      <c r="H11" s="35">
        <f>IFERROR(VLOOKUP($A11,'Sec G'!$A:$J,10,FALSE),"")</f>
        <v>31.3</v>
      </c>
      <c r="I11" s="35"/>
      <c r="J11" s="35">
        <f t="shared" si="1"/>
        <v>31.3</v>
      </c>
      <c r="K11" s="36">
        <f>IFERROR(RANK(J11,J9:J12,1),4)</f>
        <v>1</v>
      </c>
      <c r="L11" s="59"/>
      <c r="M11" s="59"/>
    </row>
    <row r="12" spans="1:13" ht="14.25" customHeight="1" x14ac:dyDescent="0.2">
      <c r="A12" s="56">
        <v>408</v>
      </c>
      <c r="B12" s="3" t="str">
        <f>IFERROR(VLOOKUP($A12,Entries!$A:$F,2,FALSE),"")</f>
        <v>G1</v>
      </c>
      <c r="C12" s="3" t="str">
        <f>IFERROR(VLOOKUP($A12,Entries!$A:$F,4,FALSE),"")</f>
        <v>Linda Eadie</v>
      </c>
      <c r="D12" s="3" t="str">
        <f>IFERROR(VLOOKUP($A12,Entries!$A:$F,5,FALSE),"")</f>
        <v>Horseabout Fox</v>
      </c>
      <c r="E12" s="3" t="str">
        <f>IFERROR(VLOOKUP($A12,Entries!$A:$F,6,FALSE),"")</f>
        <v>Berkeley Birds</v>
      </c>
      <c r="F12" s="35" t="str">
        <f>IFERROR(VLOOKUP($A12,'Sec E'!$A:$J,10,FALSE),"")</f>
        <v/>
      </c>
      <c r="G12" s="35" t="str">
        <f>IFERROR(VLOOKUP($A12,'Sec F'!$A:$J,10,FALSE),"")</f>
        <v/>
      </c>
      <c r="H12" s="35">
        <f>IFERROR(VLOOKUP($A12,'Sec G'!$A:$J,10,FALSE),"")</f>
        <v>37.9</v>
      </c>
      <c r="I12" s="35"/>
      <c r="J12" s="35">
        <f t="shared" si="1"/>
        <v>37.9</v>
      </c>
      <c r="K12" s="36">
        <f>IFERROR(RANK(J12,J9:J12,1),4)</f>
        <v>3</v>
      </c>
      <c r="L12" s="60"/>
      <c r="M12" s="60"/>
    </row>
    <row r="13" spans="1:13" ht="7.5" customHeight="1" x14ac:dyDescent="0.25">
      <c r="A13" s="37"/>
      <c r="B13" s="30" t="str">
        <f>IFERROR(VLOOKUP($A13,Entries!$A:$F,2,FALSE),"")</f>
        <v/>
      </c>
      <c r="C13" s="30" t="str">
        <f>IFERROR(VLOOKUP($A13,Entries!$A:$F,4,FALSE),"")</f>
        <v/>
      </c>
      <c r="D13" s="30" t="str">
        <f>IFERROR(VLOOKUP($A13,Entries!$A:$F,5,FALSE),"")</f>
        <v/>
      </c>
      <c r="E13" s="30" t="str">
        <f>IFERROR(VLOOKUP($A13,Entries!$A:$F,6,FALSE),"")</f>
        <v/>
      </c>
      <c r="F13" s="26" t="str">
        <f>IFERROR(VLOOKUP($A13,'Sec E'!$A:$J,10,FALSE),"")</f>
        <v/>
      </c>
      <c r="G13" s="26" t="str">
        <f>IFERROR(VLOOKUP($A13,'Sec F'!$A:$J,10,FALSE),"")</f>
        <v/>
      </c>
      <c r="H13" s="26" t="str">
        <f>IFERROR(VLOOKUP($A13,'Sec G'!$A:$J,10,FALSE),"")</f>
        <v/>
      </c>
      <c r="I13" s="26"/>
      <c r="J13" s="26"/>
      <c r="L13" s="61"/>
      <c r="M13" s="61"/>
    </row>
    <row r="14" spans="1:13" ht="14.25" customHeight="1" x14ac:dyDescent="0.2">
      <c r="A14" s="56">
        <v>355</v>
      </c>
      <c r="B14" s="3" t="str">
        <f>IFERROR(VLOOKUP($A14,Entries!$A:$F,2,FALSE),"")</f>
        <v>F</v>
      </c>
      <c r="C14" s="3" t="str">
        <f>IFERROR(VLOOKUP($A14,Entries!$A:$F,4,FALSE),"")</f>
        <v>Amanda Blewett</v>
      </c>
      <c r="D14" s="3" t="str">
        <f>IFERROR(VLOOKUP($A14,Entries!$A:$F,5,FALSE),"")</f>
        <v>Flamenco Dancer</v>
      </c>
      <c r="E14" s="3" t="str">
        <f>IFERROR(VLOOKUP($A14,Entries!$A:$F,6,FALSE),"")</f>
        <v>Frampton Family</v>
      </c>
      <c r="F14" s="35" t="str">
        <f>IFERROR(VLOOKUP($A14,'Sec E'!$A:$J,10,FALSE),"")</f>
        <v/>
      </c>
      <c r="G14" s="35">
        <f>IFERROR(VLOOKUP($A14,'Sec F'!$A:$J,10,FALSE),"")</f>
        <v>49.6</v>
      </c>
      <c r="H14" s="35" t="str">
        <f>IFERROR(VLOOKUP($A14,'Sec G'!$A:$J,10,FALSE),"")</f>
        <v/>
      </c>
      <c r="I14" s="35"/>
      <c r="J14" s="35">
        <f t="shared" si="1"/>
        <v>49.6</v>
      </c>
      <c r="K14" s="36">
        <f>IFERROR(RANK(J14,J14:J17,1),4)</f>
        <v>4</v>
      </c>
      <c r="L14" s="57">
        <f>IF(COUNTIF(J14:J17,"&gt;0")&lt;3,"E",(IF(COUNTIF(K14:K17,1)=4,SUMIF(K14:K17,1,J14:J17)/4*3,SUMIF(K14:K17,1,J14:J17))+(IF(COUNTIF(K14:K17,2)=3,SUMIF(K14:K17,2,J14:J17)/3*2,SUMIF(K14:K17,2,J14:J17))+(IF(COUNTIF(K14:K17,3)=2,SUMIF(K14:K17,3,J14:J17)/2,SUMIF(K14:K17,3,J14:J17))))))</f>
        <v>120.7</v>
      </c>
      <c r="M14" s="58">
        <f>IFERROR(RANK(L14,L:L,1),"")</f>
        <v>6</v>
      </c>
    </row>
    <row r="15" spans="1:13" ht="14.25" customHeight="1" x14ac:dyDescent="0.2">
      <c r="A15" s="56">
        <v>356</v>
      </c>
      <c r="B15" s="3" t="str">
        <f>IFERROR(VLOOKUP($A15,Entries!$A:$F,2,FALSE),"")</f>
        <v>F</v>
      </c>
      <c r="C15" s="3" t="str">
        <f>IFERROR(VLOOKUP($A15,Entries!$A:$F,4,FALSE),"")</f>
        <v>Vicki Ashmead</v>
      </c>
      <c r="D15" s="3" t="str">
        <f>IFERROR(VLOOKUP($A15,Entries!$A:$F,5,FALSE),"")</f>
        <v>Orlando Bloom</v>
      </c>
      <c r="E15" s="3" t="str">
        <f>IFERROR(VLOOKUP($A15,Entries!$A:$F,6,FALSE),"")</f>
        <v>Frampton Family</v>
      </c>
      <c r="F15" s="35" t="str">
        <f>IFERROR(VLOOKUP($A15,'Sec E'!$A:$J,10,FALSE),"")</f>
        <v/>
      </c>
      <c r="G15" s="35">
        <f>IFERROR(VLOOKUP($A15,'Sec F'!$A:$J,10,FALSE),"")</f>
        <v>37.5</v>
      </c>
      <c r="H15" s="35" t="str">
        <f>IFERROR(VLOOKUP($A15,'Sec G'!$A:$J,10,FALSE),"")</f>
        <v/>
      </c>
      <c r="I15" s="35"/>
      <c r="J15" s="35">
        <f t="shared" si="1"/>
        <v>37.5</v>
      </c>
      <c r="K15" s="36">
        <f>IFERROR(RANK(J15,J14:J17,1),4)</f>
        <v>2</v>
      </c>
      <c r="L15" s="59"/>
      <c r="M15" s="59"/>
    </row>
    <row r="16" spans="1:13" ht="14.25" customHeight="1" x14ac:dyDescent="0.2">
      <c r="A16" s="56">
        <v>405</v>
      </c>
      <c r="B16" s="3" t="str">
        <f>IFERROR(VLOOKUP($A16,Entries!$A:$F,2,FALSE),"")</f>
        <v>G1</v>
      </c>
      <c r="C16" s="3" t="str">
        <f>IFERROR(VLOOKUP($A16,Entries!$A:$F,4,FALSE),"")</f>
        <v>Holly Bamber</v>
      </c>
      <c r="D16" s="3" t="str">
        <f>IFERROR(VLOOKUP($A16,Entries!$A:$F,5,FALSE),"")</f>
        <v>Springtime Boy</v>
      </c>
      <c r="E16" s="3" t="str">
        <f>IFERROR(VLOOKUP($A16,Entries!$A:$F,6,FALSE),"")</f>
        <v>Frampton Family</v>
      </c>
      <c r="F16" s="35" t="str">
        <f>IFERROR(VLOOKUP($A16,'Sec E'!$A:$J,10,FALSE),"")</f>
        <v/>
      </c>
      <c r="G16" s="35" t="str">
        <f>IFERROR(VLOOKUP($A16,'Sec F'!$A:$J,10,FALSE),"")</f>
        <v/>
      </c>
      <c r="H16" s="35">
        <f>IFERROR(VLOOKUP($A16,'Sec G'!$A:$J,10,FALSE),"")</f>
        <v>46.2</v>
      </c>
      <c r="I16" s="35"/>
      <c r="J16" s="35">
        <f t="shared" si="1"/>
        <v>46.2</v>
      </c>
      <c r="K16" s="36">
        <f>IFERROR(RANK(J16,J14:J17,1),4)</f>
        <v>3</v>
      </c>
      <c r="L16" s="59"/>
      <c r="M16" s="59"/>
    </row>
    <row r="17" spans="1:13" ht="14.25" customHeight="1" x14ac:dyDescent="0.2">
      <c r="A17" s="56">
        <v>406</v>
      </c>
      <c r="B17" s="3" t="str">
        <f>IFERROR(VLOOKUP($A17,Entries!$A:$F,2,FALSE),"")</f>
        <v>G1</v>
      </c>
      <c r="C17" s="3" t="str">
        <f>IFERROR(VLOOKUP($A17,Entries!$A:$F,4,FALSE),"")</f>
        <v>Lucy Lazaro-Keen</v>
      </c>
      <c r="D17" s="3" t="str">
        <f>IFERROR(VLOOKUP($A17,Entries!$A:$F,5,FALSE),"")</f>
        <v>Pandora's Elpis</v>
      </c>
      <c r="E17" s="3" t="str">
        <f>IFERROR(VLOOKUP($A17,Entries!$A:$F,6,FALSE),"")</f>
        <v>Frampton Family</v>
      </c>
      <c r="F17" s="35" t="str">
        <f>IFERROR(VLOOKUP($A17,'Sec E'!$A:$J,10,FALSE),"")</f>
        <v/>
      </c>
      <c r="G17" s="35" t="str">
        <f>IFERROR(VLOOKUP($A17,'Sec F'!$A:$J,10,FALSE),"")</f>
        <v/>
      </c>
      <c r="H17" s="35">
        <f>IFERROR(VLOOKUP($A17,'Sec G'!$A:$J,10,FALSE),"")</f>
        <v>37</v>
      </c>
      <c r="I17" s="35"/>
      <c r="J17" s="35">
        <f t="shared" si="1"/>
        <v>37</v>
      </c>
      <c r="K17" s="36">
        <f>IFERROR(RANK(J17,J14:J17,1),4)</f>
        <v>1</v>
      </c>
      <c r="L17" s="60"/>
      <c r="M17" s="60"/>
    </row>
    <row r="18" spans="1:13" ht="7.5" customHeight="1" x14ac:dyDescent="0.25">
      <c r="A18" s="37"/>
      <c r="B18" s="30" t="str">
        <f>IFERROR(VLOOKUP($A18,Entries!$A:$F,2,FALSE),"")</f>
        <v/>
      </c>
      <c r="C18" s="30" t="str">
        <f>IFERROR(VLOOKUP($A18,Entries!$A:$F,4,FALSE),"")</f>
        <v/>
      </c>
      <c r="D18" s="30" t="str">
        <f>IFERROR(VLOOKUP($A18,Entries!$A:$F,5,FALSE),"")</f>
        <v/>
      </c>
      <c r="E18" s="30" t="str">
        <f>IFERROR(VLOOKUP($A18,Entries!$A:$F,6,FALSE),"")</f>
        <v/>
      </c>
      <c r="F18" s="26" t="str">
        <f>IFERROR(VLOOKUP($A18,'Sec E'!$A:$J,10,FALSE),"")</f>
        <v/>
      </c>
      <c r="G18" s="26" t="str">
        <f>IFERROR(VLOOKUP($A18,'Sec F'!$A:$J,10,FALSE),"")</f>
        <v/>
      </c>
      <c r="H18" s="26" t="str">
        <f>IFERROR(VLOOKUP($A18,'Sec G'!$A:$J,10,FALSE),"")</f>
        <v/>
      </c>
      <c r="I18" s="26"/>
      <c r="J18" s="26"/>
      <c r="L18" s="61"/>
      <c r="M18" s="61"/>
    </row>
    <row r="19" spans="1:13" ht="14.25" customHeight="1" x14ac:dyDescent="0.2">
      <c r="A19" s="56">
        <v>375</v>
      </c>
      <c r="B19" s="3" t="str">
        <f>IFERROR(VLOOKUP($A19,Entries!$A:$F,2,FALSE),"")</f>
        <v>F</v>
      </c>
      <c r="C19" s="3" t="str">
        <f>IFERROR(VLOOKUP($A19,Entries!$A:$F,4,FALSE),"")</f>
        <v>Hilary Lavender</v>
      </c>
      <c r="D19" s="3" t="str">
        <f>IFERROR(VLOOKUP($A19,Entries!$A:$F,5,FALSE),"")</f>
        <v>Padasion</v>
      </c>
      <c r="E19" s="3" t="str">
        <f>IFERROR(VLOOKUP($A19,Entries!$A:$F,6,FALSE),"")</f>
        <v>Kennet Vale</v>
      </c>
      <c r="F19" s="35" t="str">
        <f>IFERROR(VLOOKUP($A19,'Sec E'!$A:$J,10,FALSE),"")</f>
        <v/>
      </c>
      <c r="G19" s="35">
        <f>IFERROR(VLOOKUP($A19,'Sec F'!$A:$J,10,FALSE),"")</f>
        <v>35.799999999999997</v>
      </c>
      <c r="H19" s="35" t="str">
        <f>IFERROR(VLOOKUP($A19,'Sec G'!$A:$J,10,FALSE),"")</f>
        <v/>
      </c>
      <c r="I19" s="35"/>
      <c r="J19" s="35">
        <f t="shared" ref="J19:J22" si="2">IF(F19="E","E",IF(G19="E","E",IF(H19="E","E",IF(I19="E","E",IF(F19="R","R",IF(G19="R","R",IF(H19="R","R",IF(I19="R","R",IF(F19="WD","WD",IF(G19="WD","WD",IF(H19="WD","WD",IF(I19="WD","WD",SUM($F19:$I19)))))))))))))</f>
        <v>35.799999999999997</v>
      </c>
      <c r="K19" s="36">
        <f>IFERROR(RANK(J19,J19:J22,1),4)</f>
        <v>1</v>
      </c>
      <c r="L19" s="57">
        <f>IF(COUNTIF(J19:J22,"&gt;0")&lt;3,"E",(IF(COUNTIF(K19:K22,1)=4,SUMIF(K19:K22,1,J19:J22)/4*3,SUMIF(K19:K22,1,J19:J22))+(IF(COUNTIF(K19:K22,2)=3,SUMIF(K19:K22,2,J19:J22)/3*2,SUMIF(K19:K22,2,J19:J22))+(IF(COUNTIF(K19:K22,3)=2,SUMIF(K19:K22,3,J19:J22)/2,SUMIF(K19:K22,3,J19:J22))))))</f>
        <v>151.60000000000002</v>
      </c>
      <c r="M19" s="58">
        <f>IFERROR(RANK(L19,L:L,1),"")</f>
        <v>8</v>
      </c>
    </row>
    <row r="20" spans="1:13" ht="14.25" customHeight="1" x14ac:dyDescent="0.2">
      <c r="A20" s="56">
        <v>376</v>
      </c>
      <c r="B20" s="3" t="str">
        <f>IFERROR(VLOOKUP($A20,Entries!$A:$F,2,FALSE),"")</f>
        <v>F</v>
      </c>
      <c r="C20" s="3" t="str">
        <f>IFERROR(VLOOKUP($A20,Entries!$A:$F,4,FALSE),"")</f>
        <v>Jan Reeves</v>
      </c>
      <c r="D20" s="3" t="str">
        <f>IFERROR(VLOOKUP($A20,Entries!$A:$F,5,FALSE),"")</f>
        <v>Golden Clover North</v>
      </c>
      <c r="E20" s="3" t="str">
        <f>IFERROR(VLOOKUP($A20,Entries!$A:$F,6,FALSE),"")</f>
        <v>Kennet Vale</v>
      </c>
      <c r="F20" s="35" t="str">
        <f>IFERROR(VLOOKUP($A20,'Sec E'!$A:$J,10,FALSE),"")</f>
        <v/>
      </c>
      <c r="G20" s="35">
        <f>IFERROR(VLOOKUP($A20,'Sec F'!$A:$J,10,FALSE),"")</f>
        <v>93.2</v>
      </c>
      <c r="H20" s="35" t="str">
        <f>IFERROR(VLOOKUP($A20,'Sec G'!$A:$J,10,FALSE),"")</f>
        <v/>
      </c>
      <c r="I20" s="35"/>
      <c r="J20" s="35">
        <f t="shared" si="2"/>
        <v>93.2</v>
      </c>
      <c r="K20" s="36">
        <f>IFERROR(RANK(J20,J19:J22,1),4)</f>
        <v>4</v>
      </c>
      <c r="L20" s="59"/>
      <c r="M20" s="59"/>
    </row>
    <row r="21" spans="1:13" ht="14.25" customHeight="1" x14ac:dyDescent="0.2">
      <c r="A21" s="56">
        <v>425</v>
      </c>
      <c r="B21" s="3" t="str">
        <f>IFERROR(VLOOKUP($A21,Entries!$A:$F,2,FALSE),"")</f>
        <v>G1</v>
      </c>
      <c r="C21" s="3" t="str">
        <f>IFERROR(VLOOKUP($A21,Entries!$A:$F,4,FALSE),"")</f>
        <v>Jo Calder</v>
      </c>
      <c r="D21" s="3" t="str">
        <f>IFERROR(VLOOKUP($A21,Entries!$A:$F,5,FALSE),"")</f>
        <v>Ridgeway Lady</v>
      </c>
      <c r="E21" s="3" t="str">
        <f>IFERROR(VLOOKUP($A21,Entries!$A:$F,6,FALSE),"")</f>
        <v>Kennet Vale</v>
      </c>
      <c r="F21" s="35" t="str">
        <f>IFERROR(VLOOKUP($A21,'Sec E'!$A:$J,10,FALSE),"")</f>
        <v/>
      </c>
      <c r="G21" s="35" t="str">
        <f>IFERROR(VLOOKUP($A21,'Sec F'!$A:$J,10,FALSE),"")</f>
        <v/>
      </c>
      <c r="H21" s="35">
        <f>IFERROR(VLOOKUP($A21,'Sec G'!$A:$J,10,FALSE),"")</f>
        <v>51.1</v>
      </c>
      <c r="I21" s="35"/>
      <c r="J21" s="35">
        <f t="shared" si="2"/>
        <v>51.1</v>
      </c>
      <c r="K21" s="36">
        <f>IFERROR(RANK(J21,J19:J22,1),4)</f>
        <v>2</v>
      </c>
      <c r="L21" s="59"/>
      <c r="M21" s="59"/>
    </row>
    <row r="22" spans="1:13" ht="14.25" customHeight="1" x14ac:dyDescent="0.2">
      <c r="A22" s="56">
        <v>426</v>
      </c>
      <c r="B22" s="3" t="str">
        <f>IFERROR(VLOOKUP($A22,Entries!$A:$F,2,FALSE),"")</f>
        <v>G1</v>
      </c>
      <c r="C22" s="3" t="str">
        <f>IFERROR(VLOOKUP($A22,Entries!$A:$F,4,FALSE),"")</f>
        <v>Gaelle Dierick</v>
      </c>
      <c r="D22" s="3" t="str">
        <f>IFERROR(VLOOKUP($A22,Entries!$A:$F,5,FALSE),"")</f>
        <v>Bella Ferraro</v>
      </c>
      <c r="E22" s="3" t="str">
        <f>IFERROR(VLOOKUP($A22,Entries!$A:$F,6,FALSE),"")</f>
        <v>Kennet Vale</v>
      </c>
      <c r="F22" s="35" t="str">
        <f>IFERROR(VLOOKUP($A22,'Sec E'!$A:$J,10,FALSE),"")</f>
        <v/>
      </c>
      <c r="G22" s="35" t="str">
        <f>IFERROR(VLOOKUP($A22,'Sec F'!$A:$J,10,FALSE),"")</f>
        <v/>
      </c>
      <c r="H22" s="35">
        <f>IFERROR(VLOOKUP($A22,'Sec G'!$A:$J,10,FALSE),"")</f>
        <v>64.7</v>
      </c>
      <c r="I22" s="35"/>
      <c r="J22" s="35">
        <f t="shared" si="2"/>
        <v>64.7</v>
      </c>
      <c r="K22" s="36">
        <f>IFERROR(RANK(J22,J19:J22,1),4)</f>
        <v>3</v>
      </c>
      <c r="L22" s="60"/>
      <c r="M22" s="60"/>
    </row>
    <row r="23" spans="1:13" ht="7.5" customHeight="1" x14ac:dyDescent="0.25">
      <c r="A23" s="37"/>
      <c r="B23" s="30" t="str">
        <f>IFERROR(VLOOKUP($A23,Entries!$A:$F,2,FALSE),"")</f>
        <v/>
      </c>
      <c r="C23" s="30" t="str">
        <f>IFERROR(VLOOKUP($A23,Entries!$A:$F,4,FALSE),"")</f>
        <v/>
      </c>
      <c r="D23" s="30" t="str">
        <f>IFERROR(VLOOKUP($A23,Entries!$A:$F,5,FALSE),"")</f>
        <v/>
      </c>
      <c r="E23" s="30" t="str">
        <f>IFERROR(VLOOKUP($A23,Entries!$A:$F,6,FALSE),"")</f>
        <v/>
      </c>
      <c r="F23" s="26" t="str">
        <f>IFERROR(VLOOKUP($A23,'Sec E'!$A:$J,10,FALSE),"")</f>
        <v/>
      </c>
      <c r="G23" s="26" t="str">
        <f>IFERROR(VLOOKUP($A23,'Sec F'!$A:$J,10,FALSE),"")</f>
        <v/>
      </c>
      <c r="H23" s="26" t="str">
        <f>IFERROR(VLOOKUP($A23,'Sec G'!$A:$J,10,FALSE),"")</f>
        <v/>
      </c>
      <c r="I23" s="26"/>
      <c r="J23" s="26"/>
      <c r="L23" s="61"/>
      <c r="M23" s="61"/>
    </row>
    <row r="24" spans="1:13" ht="14.25" customHeight="1" x14ac:dyDescent="0.2">
      <c r="A24" s="56">
        <v>366</v>
      </c>
      <c r="B24" s="3" t="str">
        <f>IFERROR(VLOOKUP($A24,Entries!$A:$F,2,FALSE),"")</f>
        <v>F</v>
      </c>
      <c r="C24" s="3" t="str">
        <f>IFERROR(VLOOKUP($A24,Entries!$A:$F,4,FALSE),"")</f>
        <v>Sarah Palmer</v>
      </c>
      <c r="D24" s="3" t="str">
        <f>IFERROR(VLOOKUP($A24,Entries!$A:$F,5,FALSE),"")</f>
        <v>Whitehawk Drifter</v>
      </c>
      <c r="E24" s="3" t="str">
        <f>IFERROR(VLOOKUP($A24,Entries!$A:$F,6,FALSE),"")</f>
        <v>Kings Leaze</v>
      </c>
      <c r="F24" s="35" t="str">
        <f>IFERROR(VLOOKUP($A24,'Sec E'!$A:$J,10,FALSE),"")</f>
        <v/>
      </c>
      <c r="G24" s="35">
        <f>IFERROR(VLOOKUP($A24,'Sec F'!$A:$J,10,FALSE),"")</f>
        <v>29.5</v>
      </c>
      <c r="H24" s="35" t="str">
        <f>IFERROR(VLOOKUP($A24,'Sec G'!$A:$J,10,FALSE),"")</f>
        <v/>
      </c>
      <c r="I24" s="35"/>
      <c r="J24" s="35">
        <f t="shared" ref="J24:J27" si="3">IF(F24="E","E",IF(G24="E","E",IF(H24="E","E",IF(I24="E","E",IF(F24="R","R",IF(G24="R","R",IF(H24="R","R",IF(I24="R","R",IF(F24="WD","WD",IF(G24="WD","WD",IF(H24="WD","WD",IF(I24="WD","WD",SUM($F24:$I24)))))))))))))</f>
        <v>29.5</v>
      </c>
      <c r="K24" s="36">
        <f>IFERROR(RANK(J24,J24:J27,1),4)</f>
        <v>1</v>
      </c>
      <c r="L24" s="57">
        <f>IF(COUNTIF(J24:J27,"&gt;0")&lt;3,"E",(IF(COUNTIF(K24:K27,1)=4,SUMIF(K24:K27,1,J24:J27)/4*3,SUMIF(K24:K27,1,J24:J27))+(IF(COUNTIF(K24:K27,2)=3,SUMIF(K24:K27,2,J24:J27)/3*2,SUMIF(K24:K27,2,J24:J27))+(IF(COUNTIF(K24:K27,3)=2,SUMIF(K24:K27,3,J24:J27)/2,SUMIF(K24:K27,3,J24:J27))))))</f>
        <v>106.5</v>
      </c>
      <c r="M24" s="58">
        <f>IFERROR(RANK(L24,L:L,1),"")</f>
        <v>4</v>
      </c>
    </row>
    <row r="25" spans="1:13" ht="14.25" customHeight="1" x14ac:dyDescent="0.2">
      <c r="A25" s="56">
        <v>367</v>
      </c>
      <c r="B25" s="3" t="str">
        <f>IFERROR(VLOOKUP($A25,Entries!$A:$F,2,FALSE),"")</f>
        <v>F</v>
      </c>
      <c r="C25" s="3" t="str">
        <f>IFERROR(VLOOKUP($A25,Entries!$A:$F,4,FALSE),"")</f>
        <v>Adrian Palmer</v>
      </c>
      <c r="D25" s="3" t="str">
        <f>IFERROR(VLOOKUP($A25,Entries!$A:$F,5,FALSE),"")</f>
        <v>Chilli Pepper II</v>
      </c>
      <c r="E25" s="3" t="str">
        <f>IFERROR(VLOOKUP($A25,Entries!$A:$F,6,FALSE),"")</f>
        <v>Kings Leaze</v>
      </c>
      <c r="F25" s="35" t="str">
        <f>IFERROR(VLOOKUP($A25,'Sec E'!$A:$J,10,FALSE),"")</f>
        <v/>
      </c>
      <c r="G25" s="35">
        <f>IFERROR(VLOOKUP($A25,'Sec F'!$A:$J,10,FALSE),"")</f>
        <v>37.799999999999997</v>
      </c>
      <c r="H25" s="35" t="str">
        <f>IFERROR(VLOOKUP($A25,'Sec G'!$A:$J,10,FALSE),"")</f>
        <v/>
      </c>
      <c r="I25" s="35"/>
      <c r="J25" s="35">
        <f t="shared" si="3"/>
        <v>37.799999999999997</v>
      </c>
      <c r="K25" s="36">
        <f>IFERROR(RANK(J25,J24:J27,1),4)</f>
        <v>2</v>
      </c>
      <c r="L25" s="59"/>
      <c r="M25" s="59"/>
    </row>
    <row r="26" spans="1:13" ht="14.25" customHeight="1" x14ac:dyDescent="0.2">
      <c r="A26" s="56">
        <v>416</v>
      </c>
      <c r="B26" s="3" t="str">
        <f>IFERROR(VLOOKUP($A26,Entries!$A:$F,2,FALSE),"")</f>
        <v>G1</v>
      </c>
      <c r="C26" s="3" t="str">
        <f>IFERROR(VLOOKUP($A26,Entries!$A:$F,4,FALSE),"")</f>
        <v>Lottie Miller</v>
      </c>
      <c r="D26" s="3" t="str">
        <f>IFERROR(VLOOKUP($A26,Entries!$A:$F,5,FALSE),"")</f>
        <v>Big Hands Lynch</v>
      </c>
      <c r="E26" s="3" t="str">
        <f>IFERROR(VLOOKUP($A26,Entries!$A:$F,6,FALSE),"")</f>
        <v>Kings Leaze</v>
      </c>
      <c r="F26" s="35" t="str">
        <f>IFERROR(VLOOKUP($A26,'Sec E'!$A:$J,10,FALSE),"")</f>
        <v/>
      </c>
      <c r="G26" s="35" t="str">
        <f>IFERROR(VLOOKUP($A26,'Sec F'!$A:$J,10,FALSE),"")</f>
        <v/>
      </c>
      <c r="H26" s="35">
        <f>IFERROR(VLOOKUP($A26,'Sec G'!$A:$J,10,FALSE),"")</f>
        <v>39.199999999999996</v>
      </c>
      <c r="I26" s="35"/>
      <c r="J26" s="35">
        <f t="shared" si="3"/>
        <v>39.199999999999996</v>
      </c>
      <c r="K26" s="36">
        <f>IFERROR(RANK(J26,J24:J27,1),4)</f>
        <v>3</v>
      </c>
      <c r="L26" s="59"/>
      <c r="M26" s="59"/>
    </row>
    <row r="27" spans="1:13" ht="14.25" customHeight="1" x14ac:dyDescent="0.2">
      <c r="A27" s="56">
        <v>417</v>
      </c>
      <c r="B27" s="3" t="str">
        <f>IFERROR(VLOOKUP($A27,Entries!$A:$F,2,FALSE),"")</f>
        <v>G1</v>
      </c>
      <c r="C27" s="3" t="str">
        <f>IFERROR(VLOOKUP($A27,Entries!$A:$F,4,FALSE),"")</f>
        <v>Abby Read</v>
      </c>
      <c r="D27" s="3" t="str">
        <f>IFERROR(VLOOKUP($A27,Entries!$A:$F,5,FALSE),"")</f>
        <v>Billy McIlroy</v>
      </c>
      <c r="E27" s="3" t="str">
        <f>IFERROR(VLOOKUP($A27,Entries!$A:$F,6,FALSE),"")</f>
        <v>Kings Leaze</v>
      </c>
      <c r="F27" s="35" t="str">
        <f>IFERROR(VLOOKUP($A27,'Sec E'!$A:$J,10,FALSE),"")</f>
        <v/>
      </c>
      <c r="G27" s="35" t="str">
        <f>IFERROR(VLOOKUP($A27,'Sec F'!$A:$J,10,FALSE),"")</f>
        <v/>
      </c>
      <c r="H27" s="35" t="str">
        <f>IFERROR(VLOOKUP($A27,'Sec G'!$A:$J,10,FALSE),"")</f>
        <v>E</v>
      </c>
      <c r="I27" s="35"/>
      <c r="J27" s="35" t="str">
        <f t="shared" si="3"/>
        <v>E</v>
      </c>
      <c r="K27" s="36">
        <f>IFERROR(RANK(J27,J24:J27,1),4)</f>
        <v>4</v>
      </c>
      <c r="L27" s="60"/>
      <c r="M27" s="60"/>
    </row>
    <row r="28" spans="1:13" ht="7.5" customHeight="1" x14ac:dyDescent="0.25">
      <c r="A28" s="37"/>
      <c r="B28" s="30" t="str">
        <f>IFERROR(VLOOKUP($A28,Entries!$A:$F,2,FALSE),"")</f>
        <v/>
      </c>
      <c r="C28" s="30" t="str">
        <f>IFERROR(VLOOKUP($A28,Entries!$A:$F,4,FALSE),"")</f>
        <v/>
      </c>
      <c r="D28" s="30" t="str">
        <f>IFERROR(VLOOKUP($A28,Entries!$A:$F,5,FALSE),"")</f>
        <v/>
      </c>
      <c r="E28" s="30" t="str">
        <f>IFERROR(VLOOKUP($A28,Entries!$A:$F,6,FALSE),"")</f>
        <v/>
      </c>
      <c r="F28" s="26" t="str">
        <f>IFERROR(VLOOKUP($A28,'Sec E'!$A:$J,10,FALSE),"")</f>
        <v/>
      </c>
      <c r="G28" s="26" t="str">
        <f>IFERROR(VLOOKUP($A28,'Sec F'!$A:$J,10,FALSE),"")</f>
        <v/>
      </c>
      <c r="H28" s="26" t="str">
        <f>IFERROR(VLOOKUP($A28,'Sec G'!$A:$J,10,FALSE),"")</f>
        <v/>
      </c>
      <c r="I28" s="26"/>
      <c r="J28" s="26"/>
      <c r="L28" s="61"/>
      <c r="M28" s="61"/>
    </row>
    <row r="29" spans="1:13" ht="14.25" customHeight="1" x14ac:dyDescent="0.2">
      <c r="A29" s="56">
        <v>359</v>
      </c>
      <c r="B29" s="3" t="str">
        <f>IFERROR(VLOOKUP($A29,Entries!$A:$F,2,FALSE),"")</f>
        <v>F</v>
      </c>
      <c r="C29" s="3" t="str">
        <f>IFERROR(VLOOKUP($A29,Entries!$A:$F,4,FALSE),"")</f>
        <v>Maddie Lacey-Duke</v>
      </c>
      <c r="D29" s="3" t="str">
        <f>IFERROR(VLOOKUP($A29,Entries!$A:$F,5,FALSE),"")</f>
        <v>Joszka</v>
      </c>
      <c r="E29" s="3" t="str">
        <f>IFERROR(VLOOKUP($A29,Entries!$A:$F,6,FALSE),"")</f>
        <v>Severn Vale</v>
      </c>
      <c r="F29" s="35" t="str">
        <f>IFERROR(VLOOKUP($A29,'Sec E'!$A:$J,10,FALSE),"")</f>
        <v/>
      </c>
      <c r="G29" s="35" t="str">
        <f>IFERROR(VLOOKUP($A29,'Sec F'!$A:$J,10,FALSE),"")</f>
        <v>E</v>
      </c>
      <c r="H29" s="35" t="str">
        <f>IFERROR(VLOOKUP($A29,'Sec G'!$A:$J,10,FALSE),"")</f>
        <v/>
      </c>
      <c r="I29" s="35"/>
      <c r="J29" s="35" t="str">
        <f t="shared" ref="J29:J32" si="4">IF(F29="E","E",IF(G29="E","E",IF(H29="E","E",IF(I29="E","E",IF(F29="R","R",IF(G29="R","R",IF(H29="R","R",IF(I29="R","R",IF(F29="WD","WD",IF(G29="WD","WD",IF(H29="WD","WD",IF(I29="WD","WD",SUM($F29:$I29)))))))))))))</f>
        <v>E</v>
      </c>
      <c r="K29" s="36">
        <f>IFERROR(RANK(J29,J29:J32,1),4)</f>
        <v>4</v>
      </c>
      <c r="L29" s="57">
        <f>IF(COUNTIF(J29:J32,"&gt;0")&lt;3,"E",(IF(COUNTIF(K29:K32,1)=4,SUMIF(K29:K32,1,J29:J32)/4*3,SUMIF(K29:K32,1,J29:J32))+(IF(COUNTIF(K29:K32,2)=3,SUMIF(K29:K32,2,J29:J32)/3*2,SUMIF(K29:K32,2,J29:J32))+(IF(COUNTIF(K29:K32,3)=2,SUMIF(K29:K32,3,J29:J32)/2,SUMIF(K29:K32,3,J29:J32))))))</f>
        <v>184.4</v>
      </c>
      <c r="M29" s="58">
        <f>IFERROR(RANK(L29,L:L,1),"")</f>
        <v>10</v>
      </c>
    </row>
    <row r="30" spans="1:13" ht="14.25" customHeight="1" x14ac:dyDescent="0.2">
      <c r="A30" s="56">
        <v>360</v>
      </c>
      <c r="B30" s="3" t="str">
        <f>IFERROR(VLOOKUP($A30,Entries!$A:$F,2,FALSE),"")</f>
        <v>F</v>
      </c>
      <c r="C30" s="3" t="str">
        <f>IFERROR(VLOOKUP($A30,Entries!$A:$F,4,FALSE),"")</f>
        <v>Kelly Yeoman</v>
      </c>
      <c r="D30" s="3" t="str">
        <f>IFERROR(VLOOKUP($A30,Entries!$A:$F,5,FALSE),"")</f>
        <v>Huckleberry Finn</v>
      </c>
      <c r="E30" s="3" t="str">
        <f>IFERROR(VLOOKUP($A30,Entries!$A:$F,6,FALSE),"")</f>
        <v>Severn Vale</v>
      </c>
      <c r="F30" s="35" t="str">
        <f>IFERROR(VLOOKUP($A30,'Sec E'!$A:$J,10,FALSE),"")</f>
        <v/>
      </c>
      <c r="G30" s="35">
        <f>IFERROR(VLOOKUP($A30,'Sec F'!$A:$J,10,FALSE),"")</f>
        <v>71.400000000000006</v>
      </c>
      <c r="H30" s="35" t="str">
        <f>IFERROR(VLOOKUP($A30,'Sec G'!$A:$J,10,FALSE),"")</f>
        <v/>
      </c>
      <c r="I30" s="35"/>
      <c r="J30" s="35">
        <f t="shared" si="4"/>
        <v>71.400000000000006</v>
      </c>
      <c r="K30" s="36">
        <f>IFERROR(RANK(J30,J29:J32,1),4)</f>
        <v>3</v>
      </c>
      <c r="L30" s="59"/>
      <c r="M30" s="59"/>
    </row>
    <row r="31" spans="1:13" ht="14.25" customHeight="1" x14ac:dyDescent="0.2">
      <c r="A31" s="56">
        <v>409</v>
      </c>
      <c r="B31" s="3" t="str">
        <f>IFERROR(VLOOKUP($A31,Entries!$A:$F,2,FALSE),"")</f>
        <v>G1</v>
      </c>
      <c r="C31" s="3" t="str">
        <f>IFERROR(VLOOKUP($A31,Entries!$A:$F,4,FALSE),"")</f>
        <v>Emma Flood</v>
      </c>
      <c r="D31" s="3" t="str">
        <f>IFERROR(VLOOKUP($A31,Entries!$A:$F,5,FALSE),"")</f>
        <v>Snow Joke</v>
      </c>
      <c r="E31" s="3" t="str">
        <f>IFERROR(VLOOKUP($A31,Entries!$A:$F,6,FALSE),"")</f>
        <v>Severn Vale</v>
      </c>
      <c r="F31" s="35" t="str">
        <f>IFERROR(VLOOKUP($A31,'Sec E'!$A:$J,10,FALSE),"")</f>
        <v/>
      </c>
      <c r="G31" s="35" t="str">
        <f>IFERROR(VLOOKUP($A31,'Sec F'!$A:$J,10,FALSE),"")</f>
        <v/>
      </c>
      <c r="H31" s="35">
        <f>IFERROR(VLOOKUP($A31,'Sec G'!$A:$J,10,FALSE),"")</f>
        <v>69.5</v>
      </c>
      <c r="I31" s="35"/>
      <c r="J31" s="35">
        <f t="shared" si="4"/>
        <v>69.5</v>
      </c>
      <c r="K31" s="36">
        <f>IFERROR(RANK(J31,J29:J32,1),4)</f>
        <v>2</v>
      </c>
      <c r="L31" s="59"/>
      <c r="M31" s="59"/>
    </row>
    <row r="32" spans="1:13" ht="14.25" customHeight="1" x14ac:dyDescent="0.2">
      <c r="A32" s="56">
        <v>410</v>
      </c>
      <c r="B32" s="3" t="str">
        <f>IFERROR(VLOOKUP($A32,Entries!$A:$F,2,FALSE),"")</f>
        <v>G1</v>
      </c>
      <c r="C32" s="3" t="str">
        <f>IFERROR(VLOOKUP($A32,Entries!$A:$F,4,FALSE),"")</f>
        <v>Kayleigh Poole</v>
      </c>
      <c r="D32" s="3" t="str">
        <f>IFERROR(VLOOKUP($A32,Entries!$A:$F,5,FALSE),"")</f>
        <v>Femmie</v>
      </c>
      <c r="E32" s="3" t="str">
        <f>IFERROR(VLOOKUP($A32,Entries!$A:$F,6,FALSE),"")</f>
        <v>Severn Vale</v>
      </c>
      <c r="F32" s="35" t="str">
        <f>IFERROR(VLOOKUP($A32,'Sec E'!$A:$J,10,FALSE),"")</f>
        <v/>
      </c>
      <c r="G32" s="35" t="str">
        <f>IFERROR(VLOOKUP($A32,'Sec F'!$A:$J,10,FALSE),"")</f>
        <v/>
      </c>
      <c r="H32" s="35">
        <f>IFERROR(VLOOKUP($A32,'Sec G'!$A:$J,10,FALSE),"")</f>
        <v>43.5</v>
      </c>
      <c r="I32" s="35"/>
      <c r="J32" s="35">
        <f t="shared" si="4"/>
        <v>43.5</v>
      </c>
      <c r="K32" s="36">
        <f>IFERROR(RANK(J32,J29:J32,1),4)</f>
        <v>1</v>
      </c>
      <c r="L32" s="60"/>
      <c r="M32" s="60"/>
    </row>
    <row r="33" spans="1:13" ht="7.5" customHeight="1" x14ac:dyDescent="0.25">
      <c r="A33" s="37"/>
      <c r="B33" s="30" t="str">
        <f>IFERROR(VLOOKUP($A33,Entries!$A:$F,2,FALSE),"")</f>
        <v/>
      </c>
      <c r="C33" s="30" t="str">
        <f>IFERROR(VLOOKUP($A33,Entries!$A:$F,4,FALSE),"")</f>
        <v/>
      </c>
      <c r="D33" s="30" t="str">
        <f>IFERROR(VLOOKUP($A33,Entries!$A:$F,5,FALSE),"")</f>
        <v/>
      </c>
      <c r="E33" s="30" t="str">
        <f>IFERROR(VLOOKUP($A33,Entries!$A:$F,6,FALSE),"")</f>
        <v/>
      </c>
      <c r="F33" s="26" t="str">
        <f>IFERROR(VLOOKUP($A33,'Sec E'!$A:$J,10,FALSE),"")</f>
        <v/>
      </c>
      <c r="G33" s="26" t="str">
        <f>IFERROR(VLOOKUP($A33,'Sec F'!$A:$J,10,FALSE),"")</f>
        <v/>
      </c>
      <c r="H33" s="26" t="str">
        <f>IFERROR(VLOOKUP($A33,'Sec G'!$A:$J,10,FALSE),"")</f>
        <v/>
      </c>
      <c r="I33" s="26"/>
      <c r="J33" s="26"/>
      <c r="L33" s="61"/>
      <c r="M33" s="61"/>
    </row>
    <row r="34" spans="1:13" ht="14.25" customHeight="1" x14ac:dyDescent="0.2">
      <c r="A34" s="56">
        <v>377</v>
      </c>
      <c r="B34" s="3" t="str">
        <f>IFERROR(VLOOKUP($A34,Entries!$A:$F,2,FALSE),"")</f>
        <v>F</v>
      </c>
      <c r="C34" s="3" t="str">
        <f>IFERROR(VLOOKUP($A34,Entries!$A:$F,4,FALSE),"")</f>
        <v>Stewart Bowler</v>
      </c>
      <c r="D34" s="3" t="str">
        <f>IFERROR(VLOOKUP($A34,Entries!$A:$F,5,FALSE),"")</f>
        <v>Indian Summer</v>
      </c>
      <c r="E34" s="3" t="str">
        <f>IFERROR(VLOOKUP($A34,Entries!$A:$F,6,FALSE),"")</f>
        <v>Veteran Horse</v>
      </c>
      <c r="F34" s="35" t="str">
        <f>IFERROR(VLOOKUP($A34,'Sec E'!$A:$J,10,FALSE),"")</f>
        <v/>
      </c>
      <c r="G34" s="35">
        <f>IFERROR(VLOOKUP($A34,'Sec F'!$A:$J,10,FALSE),"")</f>
        <v>47.1</v>
      </c>
      <c r="H34" s="35" t="str">
        <f>IFERROR(VLOOKUP($A34,'Sec G'!$A:$J,10,FALSE),"")</f>
        <v/>
      </c>
      <c r="I34" s="35"/>
      <c r="J34" s="35">
        <f t="shared" ref="J34:J37" si="5">IF(F34="E","E",IF(G34="E","E",IF(H34="E","E",IF(I34="E","E",IF(F34="R","R",IF(G34="R","R",IF(H34="R","R",IF(I34="R","R",IF(F34="WD","WD",IF(G34="WD","WD",IF(H34="WD","WD",IF(I34="WD","WD",SUM($F34:$I34)))))))))))))</f>
        <v>47.1</v>
      </c>
      <c r="K34" s="36">
        <f>IFERROR(RANK(J34,J34:J37,1),4)</f>
        <v>1</v>
      </c>
      <c r="L34" s="57">
        <f>IF(COUNTIF(J34:J37,"&gt;0")&lt;3,"E",(IF(COUNTIF(K34:K37,1)=4,SUMIF(K34:K37,1,J34:J37)/4*3,SUMIF(K34:K37,1,J34:J37))+(IF(COUNTIF(K34:K37,2)=3,SUMIF(K34:K37,2,J34:J37)/3*2,SUMIF(K34:K37,2,J34:J37))+(IF(COUNTIF(K34:K37,3)=2,SUMIF(K34:K37,3,J34:J37)/2,SUMIF(K34:K37,3,J34:J37))))))</f>
        <v>174.6</v>
      </c>
      <c r="M34" s="58">
        <f>IFERROR(RANK(L34,L:L,1),"")</f>
        <v>9</v>
      </c>
    </row>
    <row r="35" spans="1:13" ht="14.25" customHeight="1" x14ac:dyDescent="0.2">
      <c r="A35" s="56">
        <v>378</v>
      </c>
      <c r="B35" s="3" t="str">
        <f>IFERROR(VLOOKUP($A35,Entries!$A:$F,2,FALSE),"")</f>
        <v>F</v>
      </c>
      <c r="C35" s="3" t="str">
        <f>IFERROR(VLOOKUP($A35,Entries!$A:$F,4,FALSE),"")</f>
        <v>Kathleen Griffiths</v>
      </c>
      <c r="D35" s="3" t="str">
        <f>IFERROR(VLOOKUP($A35,Entries!$A:$F,5,FALSE),"")</f>
        <v>Kiara</v>
      </c>
      <c r="E35" s="3" t="str">
        <f>IFERROR(VLOOKUP($A35,Entries!$A:$F,6,FALSE),"")</f>
        <v>Veteran Horse</v>
      </c>
      <c r="F35" s="35" t="str">
        <f>IFERROR(VLOOKUP($A35,'Sec E'!$A:$J,10,FALSE),"")</f>
        <v/>
      </c>
      <c r="G35" s="35">
        <f>IFERROR(VLOOKUP($A35,'Sec F'!$A:$J,10,FALSE),"")</f>
        <v>64.7</v>
      </c>
      <c r="H35" s="35" t="str">
        <f>IFERROR(VLOOKUP($A35,'Sec G'!$A:$J,10,FALSE),"")</f>
        <v/>
      </c>
      <c r="I35" s="35"/>
      <c r="J35" s="35">
        <f t="shared" si="5"/>
        <v>64.7</v>
      </c>
      <c r="K35" s="36">
        <f>IFERROR(RANK(J35,J34:J37,1),4)</f>
        <v>3</v>
      </c>
      <c r="L35" s="59"/>
      <c r="M35" s="59"/>
    </row>
    <row r="36" spans="1:13" ht="14.25" customHeight="1" x14ac:dyDescent="0.2">
      <c r="A36" s="56">
        <v>427</v>
      </c>
      <c r="B36" s="3" t="str">
        <f>IFERROR(VLOOKUP($A36,Entries!$A:$F,2,FALSE),"")</f>
        <v>G1</v>
      </c>
      <c r="C36" s="3" t="str">
        <f>IFERROR(VLOOKUP($A36,Entries!$A:$F,4,FALSE),"")</f>
        <v>Charlotte Alford</v>
      </c>
      <c r="D36" s="3" t="str">
        <f>IFERROR(VLOOKUP($A36,Entries!$A:$F,5,FALSE),"")</f>
        <v>Silhouet</v>
      </c>
      <c r="E36" s="3" t="str">
        <f>IFERROR(VLOOKUP($A36,Entries!$A:$F,6,FALSE),"")</f>
        <v>Veteran Horse</v>
      </c>
      <c r="F36" s="35" t="str">
        <f>IFERROR(VLOOKUP($A36,'Sec E'!$A:$J,10,FALSE),"")</f>
        <v/>
      </c>
      <c r="G36" s="35" t="str">
        <f>IFERROR(VLOOKUP($A36,'Sec F'!$A:$J,10,FALSE),"")</f>
        <v/>
      </c>
      <c r="H36" s="35">
        <f>IFERROR(VLOOKUP($A36,'Sec G'!$A:$J,10,FALSE),"")</f>
        <v>62.8</v>
      </c>
      <c r="I36" s="35"/>
      <c r="J36" s="35">
        <f t="shared" si="5"/>
        <v>62.8</v>
      </c>
      <c r="K36" s="36">
        <f>IFERROR(RANK(J36,J34:J37,1),4)</f>
        <v>2</v>
      </c>
      <c r="L36" s="59"/>
      <c r="M36" s="59"/>
    </row>
    <row r="37" spans="1:13" ht="14.25" customHeight="1" x14ac:dyDescent="0.2">
      <c r="A37" s="56">
        <v>428</v>
      </c>
      <c r="B37" s="3" t="str">
        <f>IFERROR(VLOOKUP($A37,Entries!$A:$F,2,FALSE),"")</f>
        <v>G1</v>
      </c>
      <c r="C37" s="3" t="str">
        <f>IFERROR(VLOOKUP($A37,Entries!$A:$F,4,FALSE),"")</f>
        <v>Rachel Hawkins</v>
      </c>
      <c r="D37" s="3" t="str">
        <f>IFERROR(VLOOKUP($A37,Entries!$A:$F,5,FALSE),"")</f>
        <v>Royce</v>
      </c>
      <c r="E37" s="3" t="str">
        <f>IFERROR(VLOOKUP($A37,Entries!$A:$F,6,FALSE),"")</f>
        <v>Veteran Horse</v>
      </c>
      <c r="F37" s="35" t="str">
        <f>IFERROR(VLOOKUP($A37,'Sec E'!$A:$J,10,FALSE),"")</f>
        <v/>
      </c>
      <c r="G37" s="35" t="str">
        <f>IFERROR(VLOOKUP($A37,'Sec F'!$A:$J,10,FALSE),"")</f>
        <v/>
      </c>
      <c r="H37" s="35" t="str">
        <f>IFERROR(VLOOKUP($A37,'Sec G'!$A:$J,10,FALSE),"")</f>
        <v>W/D</v>
      </c>
      <c r="I37" s="35"/>
      <c r="J37" s="35" t="s">
        <v>461</v>
      </c>
      <c r="K37" s="36">
        <f>IFERROR(RANK(J37,J34:J37,1),4)</f>
        <v>4</v>
      </c>
      <c r="L37" s="60"/>
      <c r="M37" s="60"/>
    </row>
    <row r="38" spans="1:13" ht="7.5" customHeight="1" x14ac:dyDescent="0.25">
      <c r="A38" s="37"/>
      <c r="B38" s="30" t="str">
        <f>IFERROR(VLOOKUP($A38,Entries!$A:$F,2,FALSE),"")</f>
        <v/>
      </c>
      <c r="C38" s="30" t="str">
        <f>IFERROR(VLOOKUP($A38,Entries!$A:$F,4,FALSE),"")</f>
        <v/>
      </c>
      <c r="D38" s="30" t="str">
        <f>IFERROR(VLOOKUP($A38,Entries!$A:$F,5,FALSE),"")</f>
        <v/>
      </c>
      <c r="E38" s="30" t="str">
        <f>IFERROR(VLOOKUP($A38,Entries!$A:$F,6,FALSE),"")</f>
        <v/>
      </c>
      <c r="F38" s="26" t="str">
        <f>IFERROR(VLOOKUP($A38,'Sec E'!$A:$J,10,FALSE),"")</f>
        <v/>
      </c>
      <c r="G38" s="26" t="str">
        <f>IFERROR(VLOOKUP($A38,'Sec F'!$A:$J,10,FALSE),"")</f>
        <v/>
      </c>
      <c r="H38" s="26" t="str">
        <f>IFERROR(VLOOKUP($A38,'Sec G'!$A:$J,10,FALSE),"")</f>
        <v/>
      </c>
      <c r="I38" s="26"/>
      <c r="J38" s="26"/>
      <c r="L38" s="61"/>
      <c r="M38" s="61"/>
    </row>
    <row r="39" spans="1:13" ht="20.25" x14ac:dyDescent="0.3">
      <c r="D39" s="31" t="s">
        <v>440</v>
      </c>
    </row>
    <row r="41" spans="1:13" ht="15" x14ac:dyDescent="0.25">
      <c r="A41" s="32" t="s">
        <v>28</v>
      </c>
      <c r="B41" s="32" t="s">
        <v>29</v>
      </c>
      <c r="C41" s="32" t="s">
        <v>1</v>
      </c>
      <c r="D41" s="32" t="s">
        <v>2</v>
      </c>
      <c r="E41" s="32" t="s">
        <v>30</v>
      </c>
      <c r="F41" s="32" t="s">
        <v>33</v>
      </c>
      <c r="G41" s="32" t="s">
        <v>35</v>
      </c>
      <c r="H41" s="33" t="s">
        <v>38</v>
      </c>
      <c r="I41" s="33"/>
      <c r="J41" s="33" t="s">
        <v>22</v>
      </c>
      <c r="K41" s="33"/>
      <c r="L41" s="34" t="s">
        <v>27</v>
      </c>
      <c r="M41" s="34" t="s">
        <v>17</v>
      </c>
    </row>
    <row r="42" spans="1:13" ht="14.25" customHeight="1" x14ac:dyDescent="0.2">
      <c r="A42" s="56">
        <v>363</v>
      </c>
      <c r="B42" s="3" t="str">
        <f>IFERROR(VLOOKUP($A42,Entries!$A:$F,2,FALSE),"")</f>
        <v>F</v>
      </c>
      <c r="C42" s="3" t="str">
        <f>IFERROR(VLOOKUP($A42,Entries!$A:$F,4,FALSE),"")</f>
        <v>Judith Wilson</v>
      </c>
      <c r="D42" s="3" t="str">
        <f>IFERROR(VLOOKUP($A42,Entries!$A:$F,5,FALSE),"")</f>
        <v>Rio Sandchez</v>
      </c>
      <c r="E42" s="3" t="str">
        <f>IFERROR(VLOOKUP($A42,Entries!$A:$F,6,FALSE),"")</f>
        <v>VWH</v>
      </c>
      <c r="F42" s="35" t="str">
        <f>IFERROR(VLOOKUP($A42,'Sec E'!$A:$J,10,FALSE),"")</f>
        <v/>
      </c>
      <c r="G42" s="35">
        <f>IFERROR(VLOOKUP($A42,'Sec F'!$A:$J,10,FALSE),"")</f>
        <v>37.799999999999997</v>
      </c>
      <c r="H42" s="35" t="str">
        <f>IFERROR(VLOOKUP($A42,'Sec G'!$A:$J,10,FALSE),"")</f>
        <v/>
      </c>
      <c r="I42" s="35"/>
      <c r="J42" s="35">
        <f t="shared" ref="J42:J45" si="6">IF(F42="E","E",IF(G42="E","E",IF(H42="E","E",IF(I42="E","E",IF(F42="R","R",IF(G42="R","R",IF(H42="R","R",IF(I42="R","R",IF(F42="WD","WD",IF(G42="WD","WD",IF(H42="WD","WD",IF(I42="WD","WD",SUM($F42:$I42)))))))))))))</f>
        <v>37.799999999999997</v>
      </c>
      <c r="K42" s="36">
        <f>IFERROR(RANK(J42,J42:J45,1),4)</f>
        <v>2</v>
      </c>
      <c r="L42" s="57">
        <f>IF(COUNTIF(J42:J45,"&gt;0")&lt;3,"E",(IF(COUNTIF(K42:K45,1)=4,SUMIF(K42:K45,1,J42:J45)/4*3,SUMIF(K42:K45,1,J42:J45))+(IF(COUNTIF(K42:K45,2)=3,SUMIF(K42:K45,2,J42:J45)/3*2,SUMIF(K42:K45,2,J42:J45))+(IF(COUNTIF(K42:K45,3)=2,SUMIF(K42:K45,3,J42:J45)/2,SUMIF(K42:K45,3,J42:J45))))))</f>
        <v>114.1</v>
      </c>
      <c r="M42" s="58">
        <f>IFERROR(RANK(L42,L:L,1),"")</f>
        <v>5</v>
      </c>
    </row>
    <row r="43" spans="1:13" ht="14.25" customHeight="1" x14ac:dyDescent="0.2">
      <c r="A43" s="56">
        <v>364</v>
      </c>
      <c r="B43" s="3" t="str">
        <f>IFERROR(VLOOKUP($A43,Entries!$A:$F,2,FALSE),"")</f>
        <v>F</v>
      </c>
      <c r="C43" s="3" t="str">
        <f>IFERROR(VLOOKUP($A43,Entries!$A:$F,4,FALSE),"")</f>
        <v>Penny Hall</v>
      </c>
      <c r="D43" s="3" t="str">
        <f>IFERROR(VLOOKUP($A43,Entries!$A:$F,5,FALSE),"")</f>
        <v>The Marshmallow</v>
      </c>
      <c r="E43" s="3" t="str">
        <f>IFERROR(VLOOKUP($A43,Entries!$A:$F,6,FALSE),"")</f>
        <v>VWH</v>
      </c>
      <c r="F43" s="35" t="str">
        <f>IFERROR(VLOOKUP($A43,'Sec E'!$A:$J,10,FALSE),"")</f>
        <v/>
      </c>
      <c r="G43" s="35">
        <f>IFERROR(VLOOKUP($A43,'Sec F'!$A:$J,10,FALSE),"")</f>
        <v>40.6</v>
      </c>
      <c r="H43" s="35" t="str">
        <f>IFERROR(VLOOKUP($A43,'Sec G'!$A:$J,10,FALSE),"")</f>
        <v/>
      </c>
      <c r="I43" s="35"/>
      <c r="J43" s="35">
        <f t="shared" si="6"/>
        <v>40.6</v>
      </c>
      <c r="K43" s="36">
        <f>IFERROR(RANK(J43,J42:J45,1),4)</f>
        <v>3</v>
      </c>
      <c r="L43" s="59"/>
      <c r="M43" s="59"/>
    </row>
    <row r="44" spans="1:13" ht="14.25" customHeight="1" x14ac:dyDescent="0.2">
      <c r="A44" s="56">
        <v>413</v>
      </c>
      <c r="B44" s="3" t="str">
        <f>IFERROR(VLOOKUP($A44,Entries!$A:$F,2,FALSE),"")</f>
        <v>G1</v>
      </c>
      <c r="C44" s="3" t="str">
        <f>IFERROR(VLOOKUP($A44,Entries!$A:$F,4,FALSE),"")</f>
        <v>Kathy Froom</v>
      </c>
      <c r="D44" s="3" t="str">
        <f>IFERROR(VLOOKUP($A44,Entries!$A:$F,5,FALSE),"")</f>
        <v>Hamberling Indigo</v>
      </c>
      <c r="E44" s="3" t="str">
        <f>IFERROR(VLOOKUP($A44,Entries!$A:$F,6,FALSE),"")</f>
        <v>VWH</v>
      </c>
      <c r="F44" s="35" t="str">
        <f>IFERROR(VLOOKUP($A44,'Sec E'!$A:$J,10,FALSE),"")</f>
        <v/>
      </c>
      <c r="G44" s="35" t="str">
        <f>IFERROR(VLOOKUP($A44,'Sec F'!$A:$J,10,FALSE),"")</f>
        <v/>
      </c>
      <c r="H44" s="35">
        <f>IFERROR(VLOOKUP($A44,'Sec G'!$A:$J,10,FALSE),"")</f>
        <v>35.699999999999996</v>
      </c>
      <c r="I44" s="35"/>
      <c r="J44" s="35">
        <f t="shared" si="6"/>
        <v>35.699999999999996</v>
      </c>
      <c r="K44" s="36">
        <f>IFERROR(RANK(J44,J42:J45,1),4)</f>
        <v>1</v>
      </c>
      <c r="L44" s="59"/>
      <c r="M44" s="59"/>
    </row>
    <row r="45" spans="1:13" ht="14.25" customHeight="1" x14ac:dyDescent="0.2">
      <c r="A45" s="56">
        <v>414</v>
      </c>
      <c r="B45" s="3" t="str">
        <f>IFERROR(VLOOKUP($A45,Entries!$A:$F,2,FALSE),"")</f>
        <v>G1</v>
      </c>
      <c r="C45" s="3" t="str">
        <f>IFERROR(VLOOKUP($A45,Entries!$A:$F,4,FALSE),"")</f>
        <v>Becky Scammell</v>
      </c>
      <c r="D45" s="3" t="str">
        <f>IFERROR(VLOOKUP($A45,Entries!$A:$F,5,FALSE),"")</f>
        <v>Milor de la Bori</v>
      </c>
      <c r="E45" s="3" t="str">
        <f>IFERROR(VLOOKUP($A45,Entries!$A:$F,6,FALSE),"")</f>
        <v>VWH</v>
      </c>
      <c r="F45" s="35" t="str">
        <f>IFERROR(VLOOKUP($A45,'Sec E'!$A:$J,10,FALSE),"")</f>
        <v/>
      </c>
      <c r="G45" s="35" t="str">
        <f>IFERROR(VLOOKUP($A45,'Sec F'!$A:$J,10,FALSE),"")</f>
        <v/>
      </c>
      <c r="H45" s="35">
        <f>IFERROR(VLOOKUP($A45,'Sec G'!$A:$J,10,FALSE),"")</f>
        <v>64.3</v>
      </c>
      <c r="I45" s="35"/>
      <c r="J45" s="35">
        <f t="shared" si="6"/>
        <v>64.3</v>
      </c>
      <c r="K45" s="36">
        <f>IFERROR(RANK(J45,J42:J45,1),4)</f>
        <v>4</v>
      </c>
      <c r="L45" s="60"/>
      <c r="M45" s="60"/>
    </row>
    <row r="46" spans="1:13" ht="7.5" customHeight="1" x14ac:dyDescent="0.25">
      <c r="A46" s="37"/>
      <c r="B46" s="30" t="str">
        <f>IFERROR(VLOOKUP($A46,Entries!$A:$F,2,FALSE),"")</f>
        <v/>
      </c>
      <c r="C46" s="30" t="str">
        <f>IFERROR(VLOOKUP($A46,Entries!$A:$F,4,FALSE),"")</f>
        <v/>
      </c>
      <c r="D46" s="30" t="str">
        <f>IFERROR(VLOOKUP($A46,Entries!$A:$F,5,FALSE),"")</f>
        <v/>
      </c>
      <c r="E46" s="30" t="str">
        <f>IFERROR(VLOOKUP($A46,Entries!$A:$F,6,FALSE),"")</f>
        <v/>
      </c>
      <c r="F46" s="26" t="str">
        <f>IFERROR(VLOOKUP($A46,'Sec E'!$A:$J,10,FALSE),"")</f>
        <v/>
      </c>
      <c r="G46" s="26" t="str">
        <f>IFERROR(VLOOKUP($A46,'Sec F'!$A:$J,10,FALSE),"")</f>
        <v/>
      </c>
      <c r="H46" s="26" t="str">
        <f>IFERROR(VLOOKUP($A46,'Sec G'!$A:$J,10,FALSE),"")</f>
        <v/>
      </c>
      <c r="I46" s="26"/>
      <c r="J46" s="26"/>
      <c r="L46" s="61"/>
      <c r="M46" s="61"/>
    </row>
    <row r="47" spans="1:13" ht="14.25" customHeight="1" x14ac:dyDescent="0.2">
      <c r="A47" s="56">
        <v>361</v>
      </c>
      <c r="B47" s="3" t="str">
        <f>IFERROR(VLOOKUP($A47,Entries!$A:$F,2,FALSE),"")</f>
        <v>F</v>
      </c>
      <c r="C47" s="3" t="str">
        <f>IFERROR(VLOOKUP($A47,Entries!$A:$F,4,FALSE),"")</f>
        <v>Jo Manning</v>
      </c>
      <c r="D47" s="3" t="str">
        <f>IFERROR(VLOOKUP($A47,Entries!$A:$F,5,FALSE),"")</f>
        <v>Llanbabo Liberty</v>
      </c>
      <c r="E47" s="3" t="str">
        <f>IFERROR(VLOOKUP($A47,Entries!$A:$F,6,FALSE),"")</f>
        <v>Wessex Gold Claret</v>
      </c>
      <c r="F47" s="35" t="str">
        <f>IFERROR(VLOOKUP($A47,'Sec E'!$A:$J,10,FALSE),"")</f>
        <v/>
      </c>
      <c r="G47" s="35">
        <f>IFERROR(VLOOKUP($A47,'Sec F'!$A:$J,10,FALSE),"")</f>
        <v>52.8</v>
      </c>
      <c r="H47" s="35" t="str">
        <f>IFERROR(VLOOKUP($A47,'Sec G'!$A:$J,10,FALSE),"")</f>
        <v/>
      </c>
      <c r="I47" s="35"/>
      <c r="J47" s="35">
        <f t="shared" ref="J47:J50" si="7">IF(F47="E","E",IF(G47="E","E",IF(H47="E","E",IF(I47="E","E",IF(F47="R","R",IF(G47="R","R",IF(H47="R","R",IF(I47="R","R",IF(F47="WD","WD",IF(G47="WD","WD",IF(H47="WD","WD",IF(I47="WD","WD",SUM($F47:$I47)))))))))))))</f>
        <v>52.8</v>
      </c>
      <c r="K47" s="36">
        <f>IFERROR(RANK(J47,J47:J50,1),4)</f>
        <v>3</v>
      </c>
      <c r="L47" s="57">
        <f>IF(COUNTIF(J47:J50,"&gt;0")&lt;3,"E",(IF(COUNTIF(K47:K50,1)=4,SUMIF(K47:K50,1,J47:J50)/4*3,SUMIF(K47:K50,1,J47:J50))+(IF(COUNTIF(K47:K50,2)=3,SUMIF(K47:K50,2,J47:J50)/3*2,SUMIF(K47:K50,2,J47:J50))+(IF(COUNTIF(K47:K50,3)=2,SUMIF(K47:K50,3,J47:J50)/2,SUMIF(K47:K50,3,J47:J50))))))</f>
        <v>128.80000000000001</v>
      </c>
      <c r="M47" s="58">
        <f>IFERROR(RANK(L47,L:L,1),"")</f>
        <v>7</v>
      </c>
    </row>
    <row r="48" spans="1:13" ht="14.25" customHeight="1" x14ac:dyDescent="0.2">
      <c r="A48" s="56">
        <v>362</v>
      </c>
      <c r="B48" s="3" t="str">
        <f>IFERROR(VLOOKUP($A48,Entries!$A:$F,2,FALSE),"")</f>
        <v>F</v>
      </c>
      <c r="C48" s="3" t="str">
        <f>IFERROR(VLOOKUP($A48,Entries!$A:$F,4,FALSE),"")</f>
        <v>Lucy Rixon</v>
      </c>
      <c r="D48" s="3" t="str">
        <f>IFERROR(VLOOKUP($A48,Entries!$A:$F,5,FALSE),"")</f>
        <v>Diamond Queen</v>
      </c>
      <c r="E48" s="3" t="str">
        <f>IFERROR(VLOOKUP($A48,Entries!$A:$F,6,FALSE),"")</f>
        <v>Wessex Gold Claret</v>
      </c>
      <c r="F48" s="35" t="str">
        <f>IFERROR(VLOOKUP($A48,'Sec E'!$A:$J,10,FALSE),"")</f>
        <v/>
      </c>
      <c r="G48" s="35">
        <f>IFERROR(VLOOKUP($A48,'Sec F'!$A:$J,10,FALSE),"")</f>
        <v>43.5</v>
      </c>
      <c r="H48" s="35" t="str">
        <f>IFERROR(VLOOKUP($A48,'Sec G'!$A:$J,10,FALSE),"")</f>
        <v/>
      </c>
      <c r="I48" s="35"/>
      <c r="J48" s="35">
        <f t="shared" si="7"/>
        <v>43.5</v>
      </c>
      <c r="K48" s="36">
        <f>IFERROR(RANK(J48,J47:J50,1),4)</f>
        <v>2</v>
      </c>
      <c r="L48" s="59"/>
      <c r="M48" s="59"/>
    </row>
    <row r="49" spans="1:13" ht="14.25" customHeight="1" x14ac:dyDescent="0.2">
      <c r="A49" s="56">
        <v>411</v>
      </c>
      <c r="B49" s="3" t="str">
        <f>IFERROR(VLOOKUP($A49,Entries!$A:$F,2,FALSE),"")</f>
        <v>G1</v>
      </c>
      <c r="C49" s="3" t="str">
        <f>IFERROR(VLOOKUP($A49,Entries!$A:$F,4,FALSE),"")</f>
        <v>Jenny Hughes</v>
      </c>
      <c r="D49" s="3" t="str">
        <f>IFERROR(VLOOKUP($A49,Entries!$A:$F,5,FALSE),"")</f>
        <v>Larch Hill Diamond Lass</v>
      </c>
      <c r="E49" s="3" t="str">
        <f>IFERROR(VLOOKUP($A49,Entries!$A:$F,6,FALSE),"")</f>
        <v>Wessex Gold Claret</v>
      </c>
      <c r="F49" s="35" t="str">
        <f>IFERROR(VLOOKUP($A49,'Sec E'!$A:$J,10,FALSE),"")</f>
        <v/>
      </c>
      <c r="G49" s="35" t="str">
        <f>IFERROR(VLOOKUP($A49,'Sec F'!$A:$J,10,FALSE),"")</f>
        <v/>
      </c>
      <c r="H49" s="35">
        <f>IFERROR(VLOOKUP($A49,'Sec G'!$A:$J,10,FALSE),"")</f>
        <v>53.599999999999994</v>
      </c>
      <c r="I49" s="35"/>
      <c r="J49" s="35">
        <f t="shared" si="7"/>
        <v>53.599999999999994</v>
      </c>
      <c r="K49" s="36">
        <f>IFERROR(RANK(J49,J47:J50,1),4)</f>
        <v>4</v>
      </c>
      <c r="L49" s="59"/>
      <c r="M49" s="59"/>
    </row>
    <row r="50" spans="1:13" ht="14.25" customHeight="1" x14ac:dyDescent="0.2">
      <c r="A50" s="56">
        <v>412</v>
      </c>
      <c r="B50" s="3" t="str">
        <f>IFERROR(VLOOKUP($A50,Entries!$A:$F,2,FALSE),"")</f>
        <v>G1</v>
      </c>
      <c r="C50" s="3" t="str">
        <f>IFERROR(VLOOKUP($A50,Entries!$A:$F,4,FALSE),"")</f>
        <v>Tara Plaister</v>
      </c>
      <c r="D50" s="3" t="str">
        <f>IFERROR(VLOOKUP($A50,Entries!$A:$F,5,FALSE),"")</f>
        <v>Allsorts</v>
      </c>
      <c r="E50" s="3" t="str">
        <f>IFERROR(VLOOKUP($A50,Entries!$A:$F,6,FALSE),"")</f>
        <v>Wessex Gold Claret</v>
      </c>
      <c r="F50" s="35" t="str">
        <f>IFERROR(VLOOKUP($A50,'Sec E'!$A:$J,10,FALSE),"")</f>
        <v/>
      </c>
      <c r="G50" s="35" t="str">
        <f>IFERROR(VLOOKUP($A50,'Sec F'!$A:$J,10,FALSE),"")</f>
        <v/>
      </c>
      <c r="H50" s="35">
        <f>IFERROR(VLOOKUP($A50,'Sec G'!$A:$J,10,FALSE),"")</f>
        <v>32.5</v>
      </c>
      <c r="I50" s="35"/>
      <c r="J50" s="35">
        <f t="shared" si="7"/>
        <v>32.5</v>
      </c>
      <c r="K50" s="36">
        <f>IFERROR(RANK(J50,J47:J50,1),4)</f>
        <v>1</v>
      </c>
      <c r="L50" s="60"/>
      <c r="M50" s="60"/>
    </row>
    <row r="51" spans="1:13" ht="7.5" customHeight="1" x14ac:dyDescent="0.25">
      <c r="A51" s="37"/>
      <c r="B51" s="30" t="str">
        <f>IFERROR(VLOOKUP($A51,Entries!$A:$F,2,FALSE),"")</f>
        <v/>
      </c>
      <c r="C51" s="30" t="str">
        <f>IFERROR(VLOOKUP($A51,Entries!$A:$F,4,FALSE),"")</f>
        <v/>
      </c>
      <c r="D51" s="30" t="str">
        <f>IFERROR(VLOOKUP($A51,Entries!$A:$F,5,FALSE),"")</f>
        <v/>
      </c>
      <c r="E51" s="30" t="str">
        <f>IFERROR(VLOOKUP($A51,Entries!$A:$F,6,FALSE),"")</f>
        <v/>
      </c>
      <c r="F51" s="26" t="str">
        <f>IFERROR(VLOOKUP($A51,'Sec E'!$A:$J,10,FALSE),"")</f>
        <v/>
      </c>
      <c r="G51" s="26" t="str">
        <f>IFERROR(VLOOKUP($A51,'Sec F'!$A:$J,10,FALSE),"")</f>
        <v/>
      </c>
      <c r="H51" s="26" t="str">
        <f>IFERROR(VLOOKUP($A51,'Sec G'!$A:$J,10,FALSE),"")</f>
        <v/>
      </c>
      <c r="I51" s="26"/>
      <c r="J51" s="26"/>
      <c r="L51" s="61"/>
      <c r="M51" s="61"/>
    </row>
    <row r="52" spans="1:13" ht="14.25" customHeight="1" x14ac:dyDescent="0.2">
      <c r="A52" s="56">
        <v>373</v>
      </c>
      <c r="B52" s="3" t="str">
        <f>IFERROR(VLOOKUP($A52,Entries!$A:$F,2,FALSE),"")</f>
        <v>F</v>
      </c>
      <c r="C52" s="3" t="str">
        <f>IFERROR(VLOOKUP($A52,Entries!$A:$F,4,FALSE),"")</f>
        <v>Teresa Carty</v>
      </c>
      <c r="D52" s="3" t="str">
        <f>IFERROR(VLOOKUP($A52,Entries!$A:$F,5,FALSE),"")</f>
        <v>Harley Kinsky</v>
      </c>
      <c r="E52" s="3" t="str">
        <f>IFERROR(VLOOKUP($A52,Entries!$A:$F,6,FALSE),"")</f>
        <v>Wessex Gold Shiraz</v>
      </c>
      <c r="F52" s="35" t="str">
        <f>IFERROR(VLOOKUP($A52,'Sec E'!$A:$J,10,FALSE),"")</f>
        <v/>
      </c>
      <c r="G52" s="35">
        <f>IFERROR(VLOOKUP($A52,'Sec F'!$A:$J,10,FALSE),"")</f>
        <v>34.299999999999997</v>
      </c>
      <c r="H52" s="35" t="str">
        <f>IFERROR(VLOOKUP($A52,'Sec G'!$A:$J,10,FALSE),"")</f>
        <v/>
      </c>
      <c r="I52" s="35"/>
      <c r="J52" s="35">
        <f t="shared" ref="J52:J55" si="8">IF(F52="E","E",IF(G52="E","E",IF(H52="E","E",IF(I52="E","E",IF(F52="R","R",IF(G52="R","R",IF(H52="R","R",IF(I52="R","R",IF(F52="WD","WD",IF(G52="WD","WD",IF(H52="WD","WD",IF(I52="WD","WD",SUM($F52:$I52)))))))))))))</f>
        <v>34.299999999999997</v>
      </c>
      <c r="K52" s="36">
        <f>IFERROR(RANK(J52,J52:J55,1),4)</f>
        <v>2</v>
      </c>
      <c r="L52" s="57">
        <f>IF(COUNTIF(J52:J55,"&gt;0")&lt;3,"E",(IF(COUNTIF(K52:K55,1)=4,SUMIF(K52:K55,1,J52:J55)/4*3,SUMIF(K52:K55,1,J52:J55))+(IF(COUNTIF(K52:K55,2)=3,SUMIF(K52:K55,2,J52:J55)/3*2,SUMIF(K52:K55,2,J52:J55))+(IF(COUNTIF(K52:K55,3)=2,SUMIF(K52:K55,3,J52:J55)/2,SUMIF(K52:K55,3,J52:J55))))))</f>
        <v>104.49999999999999</v>
      </c>
      <c r="M52" s="58">
        <f>IFERROR(RANK(L52,L:L,1),"")</f>
        <v>2</v>
      </c>
    </row>
    <row r="53" spans="1:13" ht="14.25" customHeight="1" x14ac:dyDescent="0.2">
      <c r="A53" s="56">
        <v>374</v>
      </c>
      <c r="B53" s="3" t="str">
        <f>IFERROR(VLOOKUP($A53,Entries!$A:$F,2,FALSE),"")</f>
        <v>F</v>
      </c>
      <c r="C53" s="3" t="str">
        <f>IFERROR(VLOOKUP($A53,Entries!$A:$F,4,FALSE),"")</f>
        <v>Wendy Lappington</v>
      </c>
      <c r="D53" s="3" t="str">
        <f>IFERROR(VLOOKUP($A53,Entries!$A:$F,5,FALSE),"")</f>
        <v>Loxley Monkey</v>
      </c>
      <c r="E53" s="3" t="str">
        <f>IFERROR(VLOOKUP($A53,Entries!$A:$F,6,FALSE),"")</f>
        <v>Wessex Gold Shiraz</v>
      </c>
      <c r="F53" s="35" t="str">
        <f>IFERROR(VLOOKUP($A53,'Sec E'!$A:$J,10,FALSE),"")</f>
        <v/>
      </c>
      <c r="G53" s="35">
        <f>IFERROR(VLOOKUP($A53,'Sec F'!$A:$J,10,FALSE),"")</f>
        <v>39.4</v>
      </c>
      <c r="H53" s="35" t="str">
        <f>IFERROR(VLOOKUP($A53,'Sec G'!$A:$J,10,FALSE),"")</f>
        <v/>
      </c>
      <c r="I53" s="35"/>
      <c r="J53" s="35">
        <f t="shared" si="8"/>
        <v>39.4</v>
      </c>
      <c r="K53" s="36">
        <f>IFERROR(RANK(J53,J52:J55,1),4)</f>
        <v>3</v>
      </c>
      <c r="L53" s="59"/>
      <c r="M53" s="59"/>
    </row>
    <row r="54" spans="1:13" ht="14.25" customHeight="1" x14ac:dyDescent="0.2">
      <c r="A54" s="56">
        <v>423</v>
      </c>
      <c r="B54" s="3" t="str">
        <f>IFERROR(VLOOKUP($A54,Entries!$A:$F,2,FALSE),"")</f>
        <v>G1</v>
      </c>
      <c r="C54" s="3" t="str">
        <f>IFERROR(VLOOKUP($A54,Entries!$A:$F,4,FALSE),"")</f>
        <v>Rebecca White</v>
      </c>
      <c r="D54" s="3" t="str">
        <f>IFERROR(VLOOKUP($A54,Entries!$A:$F,5,FALSE),"")</f>
        <v>An Irish Knight</v>
      </c>
      <c r="E54" s="3" t="str">
        <f>IFERROR(VLOOKUP($A54,Entries!$A:$F,6,FALSE),"")</f>
        <v>Wessex Gold Shiraz</v>
      </c>
      <c r="F54" s="35" t="str">
        <f>IFERROR(VLOOKUP($A54,'Sec E'!$A:$J,10,FALSE),"")</f>
        <v/>
      </c>
      <c r="G54" s="35" t="str">
        <f>IFERROR(VLOOKUP($A54,'Sec F'!$A:$J,10,FALSE),"")</f>
        <v/>
      </c>
      <c r="H54" s="35">
        <f>IFERROR(VLOOKUP($A54,'Sec G'!$A:$J,10,FALSE),"")</f>
        <v>47.2</v>
      </c>
      <c r="I54" s="35"/>
      <c r="J54" s="35">
        <f t="shared" si="8"/>
        <v>47.2</v>
      </c>
      <c r="K54" s="36">
        <f>IFERROR(RANK(J54,J52:J55,1),4)</f>
        <v>4</v>
      </c>
      <c r="L54" s="59"/>
      <c r="M54" s="59"/>
    </row>
    <row r="55" spans="1:13" ht="14.25" customHeight="1" x14ac:dyDescent="0.2">
      <c r="A55" s="56">
        <v>424</v>
      </c>
      <c r="B55" s="3" t="str">
        <f>IFERROR(VLOOKUP($A55,Entries!$A:$F,2,FALSE),"")</f>
        <v>G1</v>
      </c>
      <c r="C55" s="3" t="str">
        <f>IFERROR(VLOOKUP($A55,Entries!$A:$F,4,FALSE),"")</f>
        <v>Lottie Parkin</v>
      </c>
      <c r="D55" s="3" t="str">
        <f>IFERROR(VLOOKUP($A55,Entries!$A:$F,5,FALSE),"")</f>
        <v>Smartie Party</v>
      </c>
      <c r="E55" s="3" t="str">
        <f>IFERROR(VLOOKUP($A55,Entries!$A:$F,6,FALSE),"")</f>
        <v>Wessex Gold Shiraz</v>
      </c>
      <c r="F55" s="35" t="str">
        <f>IFERROR(VLOOKUP($A55,'Sec E'!$A:$J,10,FALSE),"")</f>
        <v/>
      </c>
      <c r="G55" s="35" t="str">
        <f>IFERROR(VLOOKUP($A55,'Sec F'!$A:$J,10,FALSE),"")</f>
        <v/>
      </c>
      <c r="H55" s="35">
        <f>IFERROR(VLOOKUP($A55,'Sec G'!$A:$J,10,FALSE),"")</f>
        <v>30.8</v>
      </c>
      <c r="I55" s="35"/>
      <c r="J55" s="35">
        <f t="shared" si="8"/>
        <v>30.8</v>
      </c>
      <c r="K55" s="36">
        <f>IFERROR(RANK(J55,J52:J55,1),4)</f>
        <v>1</v>
      </c>
      <c r="L55" s="60"/>
      <c r="M55" s="60"/>
    </row>
  </sheetData>
  <conditionalFormatting sqref="A4:A7 A9:A12 A14:A17 A19:A22 A24:A27">
    <cfRule type="expression" dxfId="14" priority="12">
      <formula>A4=""</formula>
    </cfRule>
  </conditionalFormatting>
  <conditionalFormatting sqref="J4:J7 J9:J12 J14:J17 J19:J22 J24:J27">
    <cfRule type="expression" dxfId="13" priority="11">
      <formula>J4=0</formula>
    </cfRule>
  </conditionalFormatting>
  <conditionalFormatting sqref="A29:A32">
    <cfRule type="expression" dxfId="12" priority="10">
      <formula>A29=""</formula>
    </cfRule>
  </conditionalFormatting>
  <conditionalFormatting sqref="J29:J32">
    <cfRule type="expression" dxfId="11" priority="9">
      <formula>J29=0</formula>
    </cfRule>
  </conditionalFormatting>
  <conditionalFormatting sqref="A34:A37">
    <cfRule type="expression" dxfId="10" priority="8">
      <formula>A34=""</formula>
    </cfRule>
  </conditionalFormatting>
  <conditionalFormatting sqref="J34:J37">
    <cfRule type="expression" dxfId="9" priority="7">
      <formula>J34=0</formula>
    </cfRule>
  </conditionalFormatting>
  <conditionalFormatting sqref="A42:A45">
    <cfRule type="expression" dxfId="8" priority="6">
      <formula>A42=""</formula>
    </cfRule>
  </conditionalFormatting>
  <conditionalFormatting sqref="J42:J45">
    <cfRule type="expression" dxfId="7" priority="5">
      <formula>J42=0</formula>
    </cfRule>
  </conditionalFormatting>
  <conditionalFormatting sqref="A47:A50">
    <cfRule type="expression" dxfId="6" priority="4">
      <formula>A47=""</formula>
    </cfRule>
  </conditionalFormatting>
  <conditionalFormatting sqref="J47:J50">
    <cfRule type="expression" dxfId="5" priority="3">
      <formula>J47=0</formula>
    </cfRule>
  </conditionalFormatting>
  <conditionalFormatting sqref="A52:A55">
    <cfRule type="expression" dxfId="4" priority="2">
      <formula>A52=""</formula>
    </cfRule>
  </conditionalFormatting>
  <conditionalFormatting sqref="J52:J55">
    <cfRule type="expression" dxfId="3" priority="1">
      <formula>J52=0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4"/>
  <sheetViews>
    <sheetView zoomScale="85" zoomScaleNormal="85" workbookViewId="0">
      <selection activeCell="W19" sqref="W19"/>
    </sheetView>
  </sheetViews>
  <sheetFormatPr defaultRowHeight="14.25" x14ac:dyDescent="0.2"/>
  <cols>
    <col min="1" max="2" width="9.42578125" style="1" customWidth="1"/>
    <col min="3" max="3" width="2.7109375" style="1" customWidth="1"/>
    <col min="4" max="5" width="9.42578125" style="1" customWidth="1"/>
    <col min="6" max="6" width="2.7109375" style="1" customWidth="1"/>
    <col min="7" max="8" width="9.42578125" style="1" customWidth="1"/>
    <col min="9" max="9" width="2.7109375" style="1" customWidth="1"/>
    <col min="10" max="11" width="9.42578125" style="1" customWidth="1"/>
    <col min="12" max="16384" width="9.140625" style="1"/>
  </cols>
  <sheetData>
    <row r="1" spans="1:14" ht="21" thickBot="1" x14ac:dyDescent="0.35">
      <c r="A1" s="2" t="s">
        <v>3</v>
      </c>
      <c r="G1" s="5" t="s">
        <v>4</v>
      </c>
      <c r="H1" s="6"/>
      <c r="I1" s="6"/>
      <c r="J1" s="6">
        <v>5</v>
      </c>
      <c r="K1" s="7">
        <v>10</v>
      </c>
    </row>
    <row r="3" spans="1:14" ht="18" customHeight="1" x14ac:dyDescent="0.2">
      <c r="A3" s="8">
        <f t="shared" ref="A3:A20" si="0">IF(A4=ROUNDDOWN(A4,0),A4-0.41,A4-0.01)</f>
        <v>4.3100000000000076</v>
      </c>
      <c r="B3" s="4">
        <v>9.6</v>
      </c>
      <c r="D3" s="10">
        <f>IF(A42-ROUNDDOWN(A42,0)&gt;0.585,ROUNDDOWN(A42,0)+1,A42+0.01)</f>
        <v>5.1099999999999994</v>
      </c>
      <c r="E3" s="4">
        <v>0.4</v>
      </c>
      <c r="G3" s="10">
        <f>IF(D42-ROUNDDOWN(D42,0)&gt;0.585,ROUNDDOWN(D42,0)+1,D42+0.01)</f>
        <v>5.5099999999999909</v>
      </c>
      <c r="H3" s="4">
        <v>16.399999999999999</v>
      </c>
      <c r="J3" s="10">
        <f>IF(G42-ROUNDDOWN(G42,0)&gt;0.585,ROUNDDOWN(G42,0)+1,G42+0.01)</f>
        <v>6.3099999999999934</v>
      </c>
      <c r="K3" s="4">
        <v>32.4</v>
      </c>
    </row>
    <row r="4" spans="1:14" ht="18" customHeight="1" x14ac:dyDescent="0.2">
      <c r="A4" s="8">
        <f t="shared" si="0"/>
        <v>4.3200000000000074</v>
      </c>
      <c r="B4" s="4">
        <v>9.1999999999999993</v>
      </c>
      <c r="D4" s="10">
        <f t="shared" ref="D4:D34" si="1">IF(D3-ROUNDDOWN(D3,0)&gt;0.585,ROUNDDOWN(D3,0)+1,D3+0.01)</f>
        <v>5.1199999999999992</v>
      </c>
      <c r="E4" s="4">
        <v>0.8</v>
      </c>
      <c r="G4" s="10">
        <f t="shared" ref="G4:G41" si="2">IF(G3-ROUNDDOWN(G3,0)&gt;0.585,ROUNDDOWN(G3,0)+1,G3+0.01)</f>
        <v>5.5199999999999907</v>
      </c>
      <c r="H4" s="4">
        <v>16.8</v>
      </c>
      <c r="J4" s="10">
        <f t="shared" ref="J4:J41" si="3">IF(J3-ROUNDDOWN(J3,0)&gt;0.585,ROUNDDOWN(J3,0)+1,J3+0.01)</f>
        <v>6.3199999999999932</v>
      </c>
      <c r="K4" s="4">
        <v>32.799999999999997</v>
      </c>
    </row>
    <row r="5" spans="1:14" ht="18" customHeight="1" x14ac:dyDescent="0.2">
      <c r="A5" s="8">
        <f t="shared" si="0"/>
        <v>4.3300000000000072</v>
      </c>
      <c r="B5" s="4">
        <v>8.8000000000000007</v>
      </c>
      <c r="D5" s="10">
        <f t="shared" si="1"/>
        <v>5.129999999999999</v>
      </c>
      <c r="E5" s="4">
        <v>1.2</v>
      </c>
      <c r="G5" s="10">
        <f t="shared" si="2"/>
        <v>5.5299999999999905</v>
      </c>
      <c r="H5" s="4">
        <v>17.2</v>
      </c>
      <c r="J5" s="10">
        <f t="shared" si="3"/>
        <v>6.329999999999993</v>
      </c>
      <c r="K5" s="4">
        <v>33.200000000000003</v>
      </c>
    </row>
    <row r="6" spans="1:14" ht="18" customHeight="1" x14ac:dyDescent="0.2">
      <c r="A6" s="8">
        <f t="shared" si="0"/>
        <v>4.340000000000007</v>
      </c>
      <c r="B6" s="4">
        <v>8.4</v>
      </c>
      <c r="D6" s="10">
        <f t="shared" si="1"/>
        <v>5.1399999999999988</v>
      </c>
      <c r="E6" s="4">
        <v>1.6</v>
      </c>
      <c r="G6" s="10">
        <f t="shared" si="2"/>
        <v>5.5399999999999903</v>
      </c>
      <c r="H6" s="4">
        <v>17.600000000000001</v>
      </c>
      <c r="J6" s="10">
        <f t="shared" si="3"/>
        <v>6.3399999999999928</v>
      </c>
      <c r="K6" s="4">
        <v>33.6</v>
      </c>
    </row>
    <row r="7" spans="1:14" ht="18" customHeight="1" x14ac:dyDescent="0.2">
      <c r="A7" s="8">
        <f t="shared" si="0"/>
        <v>4.3500000000000068</v>
      </c>
      <c r="B7" s="4">
        <v>8</v>
      </c>
      <c r="D7" s="10">
        <f t="shared" si="1"/>
        <v>5.1499999999999986</v>
      </c>
      <c r="E7" s="4">
        <v>2</v>
      </c>
      <c r="G7" s="10">
        <f t="shared" si="2"/>
        <v>5.5499999999999901</v>
      </c>
      <c r="H7" s="4">
        <v>18</v>
      </c>
      <c r="J7" s="10">
        <f t="shared" si="3"/>
        <v>6.3499999999999925</v>
      </c>
      <c r="K7" s="4">
        <v>34</v>
      </c>
    </row>
    <row r="8" spans="1:14" ht="18" customHeight="1" x14ac:dyDescent="0.2">
      <c r="A8" s="8">
        <f t="shared" si="0"/>
        <v>4.3600000000000065</v>
      </c>
      <c r="B8" s="4">
        <v>7.6</v>
      </c>
      <c r="D8" s="10">
        <f t="shared" si="1"/>
        <v>5.1599999999999984</v>
      </c>
      <c r="E8" s="4">
        <v>2.4</v>
      </c>
      <c r="G8" s="10">
        <f t="shared" si="2"/>
        <v>5.5599999999999898</v>
      </c>
      <c r="H8" s="4">
        <v>18.399999999999999</v>
      </c>
      <c r="J8" s="10">
        <f t="shared" si="3"/>
        <v>6.3599999999999923</v>
      </c>
      <c r="K8" s="4">
        <v>34.4</v>
      </c>
      <c r="N8" s="38"/>
    </row>
    <row r="9" spans="1:14" ht="18" customHeight="1" x14ac:dyDescent="0.2">
      <c r="A9" s="8">
        <f t="shared" si="0"/>
        <v>4.3700000000000063</v>
      </c>
      <c r="B9" s="4">
        <v>7.2</v>
      </c>
      <c r="D9" s="10">
        <f t="shared" si="1"/>
        <v>5.1699999999999982</v>
      </c>
      <c r="E9" s="4">
        <v>2.8</v>
      </c>
      <c r="G9" s="10">
        <f t="shared" si="2"/>
        <v>5.5699999999999896</v>
      </c>
      <c r="H9" s="4">
        <v>18.8</v>
      </c>
      <c r="J9" s="10">
        <f t="shared" si="3"/>
        <v>6.3699999999999921</v>
      </c>
      <c r="K9" s="4">
        <v>34.799999999999997</v>
      </c>
    </row>
    <row r="10" spans="1:14" ht="18" customHeight="1" x14ac:dyDescent="0.2">
      <c r="A10" s="8">
        <f t="shared" si="0"/>
        <v>4.3800000000000061</v>
      </c>
      <c r="B10" s="4">
        <v>6.8</v>
      </c>
      <c r="D10" s="10">
        <f t="shared" si="1"/>
        <v>5.1799999999999979</v>
      </c>
      <c r="E10" s="4">
        <v>3.2</v>
      </c>
      <c r="G10" s="10">
        <f t="shared" si="2"/>
        <v>5.5799999999999894</v>
      </c>
      <c r="H10" s="4">
        <v>19.2</v>
      </c>
      <c r="J10" s="10">
        <f t="shared" si="3"/>
        <v>6.3799999999999919</v>
      </c>
      <c r="K10" s="4">
        <v>35.200000000000003</v>
      </c>
    </row>
    <row r="11" spans="1:14" ht="18" customHeight="1" x14ac:dyDescent="0.2">
      <c r="A11" s="8">
        <f t="shared" si="0"/>
        <v>4.3900000000000059</v>
      </c>
      <c r="B11" s="4">
        <v>6.4</v>
      </c>
      <c r="D11" s="10">
        <f t="shared" si="1"/>
        <v>5.1899999999999977</v>
      </c>
      <c r="E11" s="4">
        <v>3.6</v>
      </c>
      <c r="G11" s="10">
        <f t="shared" si="2"/>
        <v>5.5899999999999892</v>
      </c>
      <c r="H11" s="4">
        <v>19.600000000000001</v>
      </c>
      <c r="J11" s="10">
        <f t="shared" si="3"/>
        <v>6.3899999999999917</v>
      </c>
      <c r="K11" s="4">
        <v>35.6</v>
      </c>
    </row>
    <row r="12" spans="1:14" ht="18" customHeight="1" x14ac:dyDescent="0.2">
      <c r="A12" s="8">
        <f t="shared" si="0"/>
        <v>4.4000000000000057</v>
      </c>
      <c r="B12" s="4">
        <v>6</v>
      </c>
      <c r="D12" s="10">
        <f t="shared" si="1"/>
        <v>5.1999999999999975</v>
      </c>
      <c r="E12" s="4">
        <v>4</v>
      </c>
      <c r="G12" s="10">
        <f t="shared" si="2"/>
        <v>6</v>
      </c>
      <c r="H12" s="4">
        <v>20</v>
      </c>
      <c r="J12" s="10">
        <f t="shared" si="3"/>
        <v>6.3999999999999915</v>
      </c>
      <c r="K12" s="4">
        <v>36</v>
      </c>
    </row>
    <row r="13" spans="1:14" ht="18" customHeight="1" x14ac:dyDescent="0.2">
      <c r="A13" s="8">
        <f t="shared" si="0"/>
        <v>4.4100000000000055</v>
      </c>
      <c r="B13" s="4">
        <v>5.6</v>
      </c>
      <c r="D13" s="10">
        <f t="shared" si="1"/>
        <v>5.2099999999999973</v>
      </c>
      <c r="E13" s="4">
        <v>4.4000000000000004</v>
      </c>
      <c r="G13" s="10">
        <f t="shared" si="2"/>
        <v>6.01</v>
      </c>
      <c r="H13" s="4">
        <v>20.399999999999999</v>
      </c>
      <c r="J13" s="10">
        <f t="shared" si="3"/>
        <v>6.4099999999999913</v>
      </c>
      <c r="K13" s="4">
        <v>36.4</v>
      </c>
    </row>
    <row r="14" spans="1:14" ht="18" customHeight="1" x14ac:dyDescent="0.2">
      <c r="A14" s="8">
        <f t="shared" si="0"/>
        <v>4.4200000000000053</v>
      </c>
      <c r="B14" s="4">
        <v>5.2</v>
      </c>
      <c r="D14" s="10">
        <f t="shared" si="1"/>
        <v>5.2199999999999971</v>
      </c>
      <c r="E14" s="4">
        <v>4.8</v>
      </c>
      <c r="G14" s="10">
        <f t="shared" si="2"/>
        <v>6.02</v>
      </c>
      <c r="H14" s="4">
        <v>20.8</v>
      </c>
      <c r="J14" s="10">
        <f t="shared" si="3"/>
        <v>6.419999999999991</v>
      </c>
      <c r="K14" s="4">
        <v>36.799999999999997</v>
      </c>
    </row>
    <row r="15" spans="1:14" ht="18" customHeight="1" x14ac:dyDescent="0.2">
      <c r="A15" s="8">
        <f t="shared" si="0"/>
        <v>4.430000000000005</v>
      </c>
      <c r="B15" s="4">
        <v>4.8</v>
      </c>
      <c r="D15" s="10">
        <f t="shared" si="1"/>
        <v>5.2299999999999969</v>
      </c>
      <c r="E15" s="4">
        <v>5.2</v>
      </c>
      <c r="G15" s="10">
        <f t="shared" si="2"/>
        <v>6.0299999999999994</v>
      </c>
      <c r="H15" s="4">
        <v>21.2</v>
      </c>
      <c r="J15" s="10">
        <f t="shared" si="3"/>
        <v>6.4299999999999908</v>
      </c>
      <c r="K15" s="4">
        <v>37.200000000000003</v>
      </c>
    </row>
    <row r="16" spans="1:14" ht="18" customHeight="1" x14ac:dyDescent="0.2">
      <c r="A16" s="8">
        <f t="shared" si="0"/>
        <v>4.4400000000000048</v>
      </c>
      <c r="B16" s="4">
        <v>4.4000000000000004</v>
      </c>
      <c r="D16" s="10">
        <f t="shared" si="1"/>
        <v>5.2399999999999967</v>
      </c>
      <c r="E16" s="4">
        <v>5.6</v>
      </c>
      <c r="G16" s="10">
        <f t="shared" si="2"/>
        <v>6.0399999999999991</v>
      </c>
      <c r="H16" s="4">
        <v>21.6</v>
      </c>
      <c r="J16" s="10">
        <f t="shared" si="3"/>
        <v>6.4399999999999906</v>
      </c>
      <c r="K16" s="4">
        <v>37.6</v>
      </c>
    </row>
    <row r="17" spans="1:11" ht="18" customHeight="1" x14ac:dyDescent="0.2">
      <c r="A17" s="8">
        <f t="shared" si="0"/>
        <v>4.4500000000000046</v>
      </c>
      <c r="B17" s="4">
        <v>4</v>
      </c>
      <c r="D17" s="10">
        <f t="shared" si="1"/>
        <v>5.2499999999999964</v>
      </c>
      <c r="E17" s="4">
        <v>6</v>
      </c>
      <c r="G17" s="10">
        <f t="shared" si="2"/>
        <v>6.0499999999999989</v>
      </c>
      <c r="H17" s="4">
        <v>22</v>
      </c>
      <c r="J17" s="10">
        <f t="shared" si="3"/>
        <v>6.4499999999999904</v>
      </c>
      <c r="K17" s="4">
        <v>38</v>
      </c>
    </row>
    <row r="18" spans="1:11" ht="18" customHeight="1" x14ac:dyDescent="0.2">
      <c r="A18" s="8">
        <f t="shared" si="0"/>
        <v>4.4600000000000044</v>
      </c>
      <c r="B18" s="4">
        <v>3.6</v>
      </c>
      <c r="D18" s="10">
        <f t="shared" si="1"/>
        <v>5.2599999999999962</v>
      </c>
      <c r="E18" s="4">
        <v>6.4</v>
      </c>
      <c r="G18" s="10">
        <f t="shared" si="2"/>
        <v>6.0599999999999987</v>
      </c>
      <c r="H18" s="4">
        <v>22.4</v>
      </c>
      <c r="J18" s="10">
        <f t="shared" si="3"/>
        <v>6.4599999999999902</v>
      </c>
      <c r="K18" s="4">
        <v>38.4</v>
      </c>
    </row>
    <row r="19" spans="1:11" ht="18" customHeight="1" x14ac:dyDescent="0.2">
      <c r="A19" s="8">
        <f t="shared" si="0"/>
        <v>4.4700000000000042</v>
      </c>
      <c r="B19" s="4">
        <v>3.2</v>
      </c>
      <c r="D19" s="10">
        <f t="shared" si="1"/>
        <v>5.269999999999996</v>
      </c>
      <c r="E19" s="4">
        <v>6.8</v>
      </c>
      <c r="G19" s="10">
        <f t="shared" si="2"/>
        <v>6.0699999999999985</v>
      </c>
      <c r="H19" s="4">
        <v>22.8</v>
      </c>
      <c r="J19" s="10">
        <f t="shared" si="3"/>
        <v>6.46999999999999</v>
      </c>
      <c r="K19" s="4">
        <v>38.799999999999997</v>
      </c>
    </row>
    <row r="20" spans="1:11" ht="18" customHeight="1" x14ac:dyDescent="0.2">
      <c r="A20" s="8">
        <f t="shared" si="0"/>
        <v>4.480000000000004</v>
      </c>
      <c r="B20" s="4">
        <v>2.8</v>
      </c>
      <c r="D20" s="10">
        <f t="shared" si="1"/>
        <v>5.2799999999999958</v>
      </c>
      <c r="E20" s="4">
        <v>7.2</v>
      </c>
      <c r="G20" s="10">
        <f t="shared" si="2"/>
        <v>6.0799999999999983</v>
      </c>
      <c r="H20" s="4">
        <v>23.2</v>
      </c>
      <c r="J20" s="10">
        <f t="shared" si="3"/>
        <v>6.4799999999999898</v>
      </c>
      <c r="K20" s="4">
        <v>39.200000000000003</v>
      </c>
    </row>
    <row r="21" spans="1:11" ht="18" customHeight="1" x14ac:dyDescent="0.2">
      <c r="A21" s="8">
        <f>IF(A22=ROUNDDOWN(A22,0),A22-0.41,A22-0.01)</f>
        <v>4.4900000000000038</v>
      </c>
      <c r="B21" s="4">
        <v>2.4</v>
      </c>
      <c r="D21" s="10">
        <f t="shared" si="1"/>
        <v>5.2899999999999956</v>
      </c>
      <c r="E21" s="4">
        <v>7.6</v>
      </c>
      <c r="G21" s="10">
        <f t="shared" si="2"/>
        <v>6.0899999999999981</v>
      </c>
      <c r="H21" s="4">
        <v>23.6</v>
      </c>
      <c r="J21" s="10">
        <f t="shared" si="3"/>
        <v>6.4899999999999896</v>
      </c>
      <c r="K21" s="4">
        <v>39.6</v>
      </c>
    </row>
    <row r="22" spans="1:11" ht="18" customHeight="1" x14ac:dyDescent="0.2">
      <c r="A22" s="8">
        <f t="shared" ref="A22:A41" si="4">IF(A23=ROUNDDOWN(A23,0),A23-0.41,A23-0.01)</f>
        <v>4.5000000000000036</v>
      </c>
      <c r="B22" s="4">
        <v>2</v>
      </c>
      <c r="D22" s="10">
        <f t="shared" si="1"/>
        <v>5.2999999999999954</v>
      </c>
      <c r="E22" s="4">
        <v>8</v>
      </c>
      <c r="G22" s="10">
        <f t="shared" si="2"/>
        <v>6.0999999999999979</v>
      </c>
      <c r="H22" s="4">
        <v>24</v>
      </c>
      <c r="J22" s="10">
        <f t="shared" si="3"/>
        <v>6.4999999999999893</v>
      </c>
      <c r="K22" s="4">
        <v>40</v>
      </c>
    </row>
    <row r="23" spans="1:11" ht="18" customHeight="1" x14ac:dyDescent="0.2">
      <c r="A23" s="8">
        <f t="shared" si="4"/>
        <v>4.5100000000000033</v>
      </c>
      <c r="B23" s="4">
        <v>1.6</v>
      </c>
      <c r="D23" s="10">
        <f t="shared" si="1"/>
        <v>5.3099999999999952</v>
      </c>
      <c r="E23" s="4">
        <v>8.4</v>
      </c>
      <c r="G23" s="10">
        <f t="shared" si="2"/>
        <v>6.1099999999999977</v>
      </c>
      <c r="H23" s="4">
        <v>24.4</v>
      </c>
      <c r="J23" s="10">
        <f t="shared" si="3"/>
        <v>6.5099999999999891</v>
      </c>
      <c r="K23" s="4">
        <v>40.4</v>
      </c>
    </row>
    <row r="24" spans="1:11" ht="18" customHeight="1" x14ac:dyDescent="0.2">
      <c r="A24" s="8">
        <f t="shared" si="4"/>
        <v>4.5200000000000031</v>
      </c>
      <c r="B24" s="4">
        <v>1.2</v>
      </c>
      <c r="D24" s="10">
        <f t="shared" si="1"/>
        <v>5.319999999999995</v>
      </c>
      <c r="E24" s="4">
        <v>8.8000000000000007</v>
      </c>
      <c r="G24" s="10">
        <f t="shared" si="2"/>
        <v>6.1199999999999974</v>
      </c>
      <c r="H24" s="4">
        <v>24.8</v>
      </c>
      <c r="J24" s="10">
        <f t="shared" si="3"/>
        <v>6.5199999999999889</v>
      </c>
      <c r="K24" s="4">
        <v>40.799999999999997</v>
      </c>
    </row>
    <row r="25" spans="1:11" ht="18" customHeight="1" x14ac:dyDescent="0.2">
      <c r="A25" s="8">
        <f t="shared" si="4"/>
        <v>4.5300000000000029</v>
      </c>
      <c r="B25" s="4">
        <v>0.8</v>
      </c>
      <c r="D25" s="10">
        <f t="shared" si="1"/>
        <v>5.3299999999999947</v>
      </c>
      <c r="E25" s="4">
        <v>9.1999999999999993</v>
      </c>
      <c r="G25" s="10">
        <f t="shared" si="2"/>
        <v>6.1299999999999972</v>
      </c>
      <c r="H25" s="4">
        <v>25.2</v>
      </c>
      <c r="J25" s="10">
        <f t="shared" si="3"/>
        <v>6.5299999999999887</v>
      </c>
      <c r="K25" s="4">
        <v>41.2</v>
      </c>
    </row>
    <row r="26" spans="1:11" ht="18" customHeight="1" x14ac:dyDescent="0.2">
      <c r="A26" s="8">
        <f t="shared" si="4"/>
        <v>4.5400000000000027</v>
      </c>
      <c r="B26" s="4">
        <v>0.4</v>
      </c>
      <c r="D26" s="10">
        <f t="shared" si="1"/>
        <v>5.3399999999999945</v>
      </c>
      <c r="E26" s="4">
        <v>9.6</v>
      </c>
      <c r="G26" s="10">
        <f t="shared" si="2"/>
        <v>6.139999999999997</v>
      </c>
      <c r="H26" s="4">
        <v>25.600000000000101</v>
      </c>
      <c r="J26" s="10">
        <f t="shared" si="3"/>
        <v>6.5399999999999885</v>
      </c>
      <c r="K26" s="4">
        <v>41.6</v>
      </c>
    </row>
    <row r="27" spans="1:11" ht="18" customHeight="1" x14ac:dyDescent="0.2">
      <c r="A27" s="9">
        <f t="shared" si="4"/>
        <v>4.5500000000000025</v>
      </c>
      <c r="B27" s="12">
        <v>0</v>
      </c>
      <c r="D27" s="10">
        <f t="shared" si="1"/>
        <v>5.3499999999999943</v>
      </c>
      <c r="E27" s="4">
        <v>10</v>
      </c>
      <c r="G27" s="10">
        <f t="shared" si="2"/>
        <v>6.1499999999999968</v>
      </c>
      <c r="H27" s="4">
        <v>26</v>
      </c>
      <c r="J27" s="10">
        <f t="shared" si="3"/>
        <v>6.5499999999999883</v>
      </c>
      <c r="K27" s="4">
        <v>42</v>
      </c>
    </row>
    <row r="28" spans="1:11" ht="18" customHeight="1" x14ac:dyDescent="0.2">
      <c r="A28" s="9">
        <f t="shared" si="4"/>
        <v>4.5600000000000023</v>
      </c>
      <c r="B28" s="12">
        <v>0</v>
      </c>
      <c r="D28" s="10">
        <f t="shared" si="1"/>
        <v>5.3599999999999941</v>
      </c>
      <c r="E28" s="4">
        <v>10.4</v>
      </c>
      <c r="G28" s="10">
        <f t="shared" si="2"/>
        <v>6.1599999999999966</v>
      </c>
      <c r="H28" s="4">
        <v>26.400000000000102</v>
      </c>
      <c r="J28" s="10">
        <f t="shared" si="3"/>
        <v>6.5599999999999881</v>
      </c>
      <c r="K28" s="4">
        <v>42.4</v>
      </c>
    </row>
    <row r="29" spans="1:11" ht="18" customHeight="1" x14ac:dyDescent="0.2">
      <c r="A29" s="9">
        <f t="shared" si="4"/>
        <v>4.5700000000000021</v>
      </c>
      <c r="B29" s="12">
        <v>0</v>
      </c>
      <c r="D29" s="10">
        <f t="shared" si="1"/>
        <v>5.3699999999999939</v>
      </c>
      <c r="E29" s="4">
        <v>10.8</v>
      </c>
      <c r="G29" s="10">
        <f t="shared" si="2"/>
        <v>6.1699999999999964</v>
      </c>
      <c r="H29" s="4">
        <v>26.8000000000001</v>
      </c>
      <c r="J29" s="10">
        <f t="shared" si="3"/>
        <v>6.5699999999999878</v>
      </c>
      <c r="K29" s="4">
        <v>42.8</v>
      </c>
    </row>
    <row r="30" spans="1:11" ht="18" customHeight="1" x14ac:dyDescent="0.2">
      <c r="A30" s="9">
        <f t="shared" si="4"/>
        <v>4.5800000000000018</v>
      </c>
      <c r="B30" s="12">
        <v>0</v>
      </c>
      <c r="D30" s="10">
        <f t="shared" si="1"/>
        <v>5.3799999999999937</v>
      </c>
      <c r="E30" s="4">
        <v>11.2</v>
      </c>
      <c r="G30" s="10">
        <f t="shared" si="2"/>
        <v>6.1799999999999962</v>
      </c>
      <c r="H30" s="4">
        <v>27.200000000000099</v>
      </c>
      <c r="J30" s="10">
        <f t="shared" si="3"/>
        <v>6.5799999999999876</v>
      </c>
      <c r="K30" s="4">
        <v>43.2</v>
      </c>
    </row>
    <row r="31" spans="1:11" ht="18" customHeight="1" x14ac:dyDescent="0.2">
      <c r="A31" s="9">
        <f t="shared" si="4"/>
        <v>4.5900000000000016</v>
      </c>
      <c r="B31" s="12">
        <v>0</v>
      </c>
      <c r="D31" s="10">
        <f t="shared" si="1"/>
        <v>5.3899999999999935</v>
      </c>
      <c r="E31" s="4">
        <v>11.6</v>
      </c>
      <c r="G31" s="10">
        <f t="shared" si="2"/>
        <v>6.1899999999999959</v>
      </c>
      <c r="H31" s="4">
        <v>27.600000000000101</v>
      </c>
      <c r="J31" s="10">
        <f t="shared" si="3"/>
        <v>6.5899999999999874</v>
      </c>
      <c r="K31" s="4">
        <v>43.6</v>
      </c>
    </row>
    <row r="32" spans="1:11" ht="18" customHeight="1" x14ac:dyDescent="0.2">
      <c r="A32" s="9">
        <f t="shared" si="4"/>
        <v>5.0000000000000018</v>
      </c>
      <c r="B32" s="12">
        <v>0</v>
      </c>
      <c r="D32" s="10">
        <f t="shared" si="1"/>
        <v>5.3999999999999932</v>
      </c>
      <c r="E32" s="4">
        <v>12</v>
      </c>
      <c r="G32" s="10">
        <f t="shared" si="2"/>
        <v>6.1999999999999957</v>
      </c>
      <c r="H32" s="4">
        <v>28.000000000000099</v>
      </c>
      <c r="J32" s="10">
        <f t="shared" si="3"/>
        <v>7</v>
      </c>
      <c r="K32" s="4">
        <v>44</v>
      </c>
    </row>
    <row r="33" spans="1:11" ht="18" customHeight="1" x14ac:dyDescent="0.2">
      <c r="A33" s="9">
        <f t="shared" si="4"/>
        <v>5.0100000000000016</v>
      </c>
      <c r="B33" s="12">
        <v>0</v>
      </c>
      <c r="D33" s="10">
        <f t="shared" si="1"/>
        <v>5.409999999999993</v>
      </c>
      <c r="E33" s="4">
        <v>12.4</v>
      </c>
      <c r="G33" s="10">
        <f t="shared" si="2"/>
        <v>6.2099999999999955</v>
      </c>
      <c r="H33" s="4">
        <v>28.400000000000102</v>
      </c>
      <c r="J33" s="10">
        <f t="shared" si="3"/>
        <v>7.01</v>
      </c>
      <c r="K33" s="4">
        <v>44.4</v>
      </c>
    </row>
    <row r="34" spans="1:11" ht="18" customHeight="1" x14ac:dyDescent="0.2">
      <c r="A34" s="9">
        <f t="shared" si="4"/>
        <v>5.0200000000000014</v>
      </c>
      <c r="B34" s="12">
        <v>0</v>
      </c>
      <c r="D34" s="10">
        <f t="shared" si="1"/>
        <v>5.4199999999999928</v>
      </c>
      <c r="E34" s="4">
        <v>12.8</v>
      </c>
      <c r="G34" s="10">
        <f t="shared" si="2"/>
        <v>6.2199999999999953</v>
      </c>
      <c r="H34" s="4">
        <v>28.8000000000001</v>
      </c>
      <c r="J34" s="10">
        <f t="shared" si="3"/>
        <v>7.02</v>
      </c>
      <c r="K34" s="4">
        <v>44.8</v>
      </c>
    </row>
    <row r="35" spans="1:11" ht="18" customHeight="1" x14ac:dyDescent="0.2">
      <c r="A35" s="9">
        <f t="shared" si="4"/>
        <v>5.0300000000000011</v>
      </c>
      <c r="B35" s="12">
        <v>0</v>
      </c>
      <c r="D35" s="10">
        <f t="shared" ref="D35:D41" si="5">IF(D34-ROUNDDOWN(D34,0)&gt;0.585,ROUNDDOWN(D34,0)+1,D34+0.01)</f>
        <v>5.4299999999999926</v>
      </c>
      <c r="E35" s="4">
        <v>13.2</v>
      </c>
      <c r="G35" s="10">
        <f t="shared" si="2"/>
        <v>6.2299999999999951</v>
      </c>
      <c r="H35" s="4">
        <v>29.200000000000099</v>
      </c>
      <c r="J35" s="10">
        <f t="shared" si="3"/>
        <v>7.0299999999999994</v>
      </c>
      <c r="K35" s="4">
        <v>45.2</v>
      </c>
    </row>
    <row r="36" spans="1:11" ht="18" customHeight="1" x14ac:dyDescent="0.2">
      <c r="A36" s="9">
        <f t="shared" si="4"/>
        <v>5.0400000000000009</v>
      </c>
      <c r="B36" s="12">
        <v>0</v>
      </c>
      <c r="D36" s="10">
        <f t="shared" si="5"/>
        <v>5.4399999999999924</v>
      </c>
      <c r="E36" s="4">
        <v>13.6</v>
      </c>
      <c r="G36" s="10">
        <f t="shared" si="2"/>
        <v>6.2399999999999949</v>
      </c>
      <c r="H36" s="4">
        <v>29.600000000000101</v>
      </c>
      <c r="J36" s="10">
        <f t="shared" si="3"/>
        <v>7.0399999999999991</v>
      </c>
      <c r="K36" s="4">
        <v>45.6</v>
      </c>
    </row>
    <row r="37" spans="1:11" ht="18" customHeight="1" x14ac:dyDescent="0.2">
      <c r="A37" s="9">
        <f t="shared" si="4"/>
        <v>5.0500000000000007</v>
      </c>
      <c r="B37" s="12">
        <v>0</v>
      </c>
      <c r="D37" s="10">
        <f t="shared" si="5"/>
        <v>5.4499999999999922</v>
      </c>
      <c r="E37" s="4">
        <v>14</v>
      </c>
      <c r="G37" s="10">
        <f t="shared" si="2"/>
        <v>6.2499999999999947</v>
      </c>
      <c r="H37" s="4">
        <v>30.000000000000099</v>
      </c>
      <c r="J37" s="10">
        <f t="shared" si="3"/>
        <v>7.0499999999999989</v>
      </c>
      <c r="K37" s="4">
        <v>46</v>
      </c>
    </row>
    <row r="38" spans="1:11" ht="18" customHeight="1" x14ac:dyDescent="0.2">
      <c r="A38" s="9">
        <f t="shared" si="4"/>
        <v>5.0600000000000005</v>
      </c>
      <c r="B38" s="12">
        <v>0</v>
      </c>
      <c r="D38" s="10">
        <f t="shared" si="5"/>
        <v>5.459999999999992</v>
      </c>
      <c r="E38" s="4">
        <v>14.4</v>
      </c>
      <c r="G38" s="10">
        <f t="shared" si="2"/>
        <v>6.2599999999999945</v>
      </c>
      <c r="H38" s="4">
        <v>30.400000000000102</v>
      </c>
      <c r="J38" s="10">
        <f t="shared" si="3"/>
        <v>7.0599999999999987</v>
      </c>
      <c r="K38" s="4">
        <v>46.4</v>
      </c>
    </row>
    <row r="39" spans="1:11" ht="18" customHeight="1" x14ac:dyDescent="0.2">
      <c r="A39" s="9">
        <f t="shared" si="4"/>
        <v>5.07</v>
      </c>
      <c r="B39" s="12">
        <v>0</v>
      </c>
      <c r="D39" s="10">
        <f t="shared" si="5"/>
        <v>5.4699999999999918</v>
      </c>
      <c r="E39" s="4">
        <v>14.8</v>
      </c>
      <c r="G39" s="10">
        <f t="shared" si="2"/>
        <v>6.2699999999999942</v>
      </c>
      <c r="H39" s="4">
        <v>30.8000000000001</v>
      </c>
      <c r="J39" s="10">
        <f t="shared" si="3"/>
        <v>7.0699999999999985</v>
      </c>
      <c r="K39" s="4">
        <v>46.799999999999898</v>
      </c>
    </row>
    <row r="40" spans="1:11" ht="18" customHeight="1" x14ac:dyDescent="0.2">
      <c r="A40" s="9">
        <f t="shared" si="4"/>
        <v>5.08</v>
      </c>
      <c r="B40" s="12">
        <v>0</v>
      </c>
      <c r="D40" s="10">
        <f t="shared" si="5"/>
        <v>5.4799999999999915</v>
      </c>
      <c r="E40" s="4">
        <v>15.2</v>
      </c>
      <c r="G40" s="10">
        <f t="shared" si="2"/>
        <v>6.279999999999994</v>
      </c>
      <c r="H40" s="4">
        <v>31.200000000000099</v>
      </c>
      <c r="J40" s="10">
        <f t="shared" si="3"/>
        <v>7.0799999999999983</v>
      </c>
      <c r="K40" s="4">
        <v>47.199999999999903</v>
      </c>
    </row>
    <row r="41" spans="1:11" ht="18" customHeight="1" x14ac:dyDescent="0.2">
      <c r="A41" s="9">
        <f t="shared" si="4"/>
        <v>5.09</v>
      </c>
      <c r="B41" s="12">
        <v>0</v>
      </c>
      <c r="D41" s="10">
        <f t="shared" si="5"/>
        <v>5.4899999999999913</v>
      </c>
      <c r="E41" s="4">
        <v>15.6</v>
      </c>
      <c r="G41" s="10">
        <f t="shared" si="2"/>
        <v>6.2899999999999938</v>
      </c>
      <c r="H41" s="4">
        <v>31.600000000000101</v>
      </c>
      <c r="J41" s="10">
        <f t="shared" si="3"/>
        <v>7.0899999999999981</v>
      </c>
      <c r="K41" s="4">
        <v>47.599999999999902</v>
      </c>
    </row>
    <row r="42" spans="1:11" ht="18" customHeight="1" x14ac:dyDescent="0.2">
      <c r="A42" s="9">
        <f>J1+K1/100</f>
        <v>5.0999999999999996</v>
      </c>
      <c r="B42" s="12">
        <v>0</v>
      </c>
      <c r="D42" s="10">
        <f>IF(D41-ROUNDDOWN(D41,0)&gt;0.585,ROUNDDOWN(D41,0)+1,D41+0.01)</f>
        <v>5.4999999999999911</v>
      </c>
      <c r="E42" s="4">
        <v>16</v>
      </c>
      <c r="G42" s="10">
        <f>IF(G41-ROUNDDOWN(G41,0)&gt;0.585,ROUNDDOWN(G41,0)+1,G41+0.01)</f>
        <v>6.2999999999999936</v>
      </c>
      <c r="H42" s="4">
        <v>32.000000000000099</v>
      </c>
      <c r="J42" s="10">
        <f>IF(J41-ROUNDDOWN(J41,0)&gt;0.585,ROUNDDOWN(J41,0)+1,J41+0.01)</f>
        <v>7.0999999999999979</v>
      </c>
      <c r="K42" s="4">
        <v>47.999999999999901</v>
      </c>
    </row>
    <row r="44" spans="1:11" x14ac:dyDescent="0.2">
      <c r="E4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6"/>
  <sheetViews>
    <sheetView topLeftCell="A82" zoomScale="85" zoomScaleNormal="85" workbookViewId="0">
      <selection activeCell="G109" sqref="G109"/>
    </sheetView>
  </sheetViews>
  <sheetFormatPr defaultRowHeight="15" x14ac:dyDescent="0.25"/>
  <cols>
    <col min="1" max="2" width="9.42578125" style="14" customWidth="1"/>
    <col min="3" max="3" width="2.7109375" style="14" customWidth="1"/>
    <col min="4" max="5" width="9.42578125" style="14" customWidth="1"/>
    <col min="6" max="6" width="2.7109375" style="14" customWidth="1"/>
    <col min="7" max="8" width="9.42578125" style="14" customWidth="1"/>
    <col min="9" max="9" width="2.7109375" style="14" customWidth="1"/>
    <col min="10" max="11" width="9.42578125" style="14" customWidth="1"/>
    <col min="12" max="16384" width="9.140625" style="15"/>
  </cols>
  <sheetData>
    <row r="1" spans="1:11" ht="21" thickBot="1" x14ac:dyDescent="0.35">
      <c r="A1" s="13" t="s">
        <v>3</v>
      </c>
      <c r="G1" s="22" t="s">
        <v>4</v>
      </c>
      <c r="H1" s="23"/>
      <c r="I1" s="23"/>
      <c r="J1" s="24">
        <f>ROUNDDOWN('Sec A'!R2,0)</f>
        <v>4</v>
      </c>
      <c r="K1" s="25">
        <f>('Sec A'!R2-ROUNDDOWN('Sec A'!R2,0))*100</f>
        <v>58.999999999999986</v>
      </c>
    </row>
    <row r="3" spans="1:11" x14ac:dyDescent="0.25">
      <c r="A3" s="16">
        <f t="shared" ref="A3:A28" si="0">A4-1</f>
        <v>234</v>
      </c>
      <c r="B3" s="26">
        <v>-20</v>
      </c>
    </row>
    <row r="4" spans="1:11" x14ac:dyDescent="0.25">
      <c r="A4" s="16">
        <f t="shared" si="0"/>
        <v>235</v>
      </c>
      <c r="B4" s="26">
        <v>-19.600000000000001</v>
      </c>
    </row>
    <row r="5" spans="1:11" x14ac:dyDescent="0.25">
      <c r="A5" s="16">
        <f t="shared" si="0"/>
        <v>236</v>
      </c>
      <c r="B5" s="26">
        <v>-19.2</v>
      </c>
    </row>
    <row r="6" spans="1:11" x14ac:dyDescent="0.25">
      <c r="A6" s="16">
        <f t="shared" si="0"/>
        <v>237</v>
      </c>
      <c r="B6" s="26">
        <v>-18.8</v>
      </c>
    </row>
    <row r="7" spans="1:11" x14ac:dyDescent="0.25">
      <c r="A7" s="16">
        <f t="shared" si="0"/>
        <v>238</v>
      </c>
      <c r="B7" s="26">
        <v>-18.399999999999999</v>
      </c>
    </row>
    <row r="8" spans="1:11" x14ac:dyDescent="0.25">
      <c r="A8" s="16">
        <f t="shared" si="0"/>
        <v>239</v>
      </c>
      <c r="B8" s="26">
        <v>-18</v>
      </c>
    </row>
    <row r="9" spans="1:11" x14ac:dyDescent="0.25">
      <c r="A9" s="16">
        <f t="shared" si="0"/>
        <v>240</v>
      </c>
      <c r="B9" s="26">
        <v>-17.600000000000001</v>
      </c>
    </row>
    <row r="10" spans="1:11" x14ac:dyDescent="0.25">
      <c r="A10" s="16">
        <f t="shared" si="0"/>
        <v>241</v>
      </c>
      <c r="B10" s="26">
        <v>-17.2</v>
      </c>
    </row>
    <row r="11" spans="1:11" x14ac:dyDescent="0.25">
      <c r="A11" s="16">
        <f t="shared" si="0"/>
        <v>242</v>
      </c>
      <c r="B11" s="26">
        <v>-16.8</v>
      </c>
    </row>
    <row r="12" spans="1:11" x14ac:dyDescent="0.25">
      <c r="A12" s="16">
        <f t="shared" si="0"/>
        <v>243</v>
      </c>
      <c r="B12" s="26">
        <v>-16.399999999999999</v>
      </c>
    </row>
    <row r="13" spans="1:11" x14ac:dyDescent="0.25">
      <c r="A13" s="16">
        <f t="shared" si="0"/>
        <v>244</v>
      </c>
      <c r="B13" s="26">
        <v>-16</v>
      </c>
    </row>
    <row r="14" spans="1:11" x14ac:dyDescent="0.25">
      <c r="A14" s="16">
        <f t="shared" si="0"/>
        <v>245</v>
      </c>
      <c r="B14" s="26">
        <v>-15.6</v>
      </c>
    </row>
    <row r="15" spans="1:11" x14ac:dyDescent="0.25">
      <c r="A15" s="16">
        <f t="shared" si="0"/>
        <v>246</v>
      </c>
      <c r="B15" s="26">
        <v>-15.2</v>
      </c>
    </row>
    <row r="16" spans="1:11" x14ac:dyDescent="0.25">
      <c r="A16" s="16">
        <f t="shared" si="0"/>
        <v>247</v>
      </c>
      <c r="B16" s="26">
        <v>-14.8</v>
      </c>
    </row>
    <row r="17" spans="1:2" x14ac:dyDescent="0.25">
      <c r="A17" s="16">
        <f t="shared" si="0"/>
        <v>248</v>
      </c>
      <c r="B17" s="26">
        <v>-14.4</v>
      </c>
    </row>
    <row r="18" spans="1:2" x14ac:dyDescent="0.25">
      <c r="A18" s="16">
        <f t="shared" si="0"/>
        <v>249</v>
      </c>
      <c r="B18" s="26">
        <v>-14</v>
      </c>
    </row>
    <row r="19" spans="1:2" x14ac:dyDescent="0.25">
      <c r="A19" s="16">
        <f t="shared" si="0"/>
        <v>250</v>
      </c>
      <c r="B19" s="26">
        <v>-13.6</v>
      </c>
    </row>
    <row r="20" spans="1:2" x14ac:dyDescent="0.25">
      <c r="A20" s="16">
        <f t="shared" si="0"/>
        <v>251</v>
      </c>
      <c r="B20" s="26">
        <v>-13.2</v>
      </c>
    </row>
    <row r="21" spans="1:2" x14ac:dyDescent="0.25">
      <c r="A21" s="16">
        <f t="shared" si="0"/>
        <v>252</v>
      </c>
      <c r="B21" s="26">
        <v>-12.8</v>
      </c>
    </row>
    <row r="22" spans="1:2" x14ac:dyDescent="0.25">
      <c r="A22" s="16">
        <f t="shared" si="0"/>
        <v>253</v>
      </c>
      <c r="B22" s="26">
        <v>-12.4</v>
      </c>
    </row>
    <row r="23" spans="1:2" x14ac:dyDescent="0.25">
      <c r="A23" s="16">
        <f t="shared" si="0"/>
        <v>254</v>
      </c>
      <c r="B23" s="26">
        <v>-12</v>
      </c>
    </row>
    <row r="24" spans="1:2" x14ac:dyDescent="0.25">
      <c r="A24" s="16">
        <f t="shared" si="0"/>
        <v>255</v>
      </c>
      <c r="B24" s="26">
        <v>-11.6</v>
      </c>
    </row>
    <row r="25" spans="1:2" x14ac:dyDescent="0.25">
      <c r="A25" s="16">
        <f t="shared" si="0"/>
        <v>256</v>
      </c>
      <c r="B25" s="26">
        <v>-11.2</v>
      </c>
    </row>
    <row r="26" spans="1:2" x14ac:dyDescent="0.25">
      <c r="A26" s="16">
        <f t="shared" si="0"/>
        <v>257</v>
      </c>
      <c r="B26" s="26">
        <v>-10.8</v>
      </c>
    </row>
    <row r="27" spans="1:2" x14ac:dyDescent="0.25">
      <c r="A27" s="16">
        <f t="shared" si="0"/>
        <v>258</v>
      </c>
      <c r="B27" s="26">
        <v>-10.4</v>
      </c>
    </row>
    <row r="28" spans="1:2" x14ac:dyDescent="0.25">
      <c r="A28" s="16">
        <f t="shared" si="0"/>
        <v>259</v>
      </c>
      <c r="B28" s="26">
        <v>-10</v>
      </c>
    </row>
    <row r="29" spans="1:2" x14ac:dyDescent="0.25">
      <c r="A29" s="16">
        <f t="shared" ref="A29:A52" si="1">A30-1</f>
        <v>260</v>
      </c>
      <c r="B29" s="26">
        <v>-9.6</v>
      </c>
    </row>
    <row r="30" spans="1:2" x14ac:dyDescent="0.25">
      <c r="A30" s="16">
        <f t="shared" si="1"/>
        <v>261</v>
      </c>
      <c r="B30" s="26">
        <v>-9.1999999999999993</v>
      </c>
    </row>
    <row r="31" spans="1:2" x14ac:dyDescent="0.25">
      <c r="A31" s="16">
        <f t="shared" si="1"/>
        <v>262</v>
      </c>
      <c r="B31" s="26">
        <v>-8.8000000000000007</v>
      </c>
    </row>
    <row r="32" spans="1:2" x14ac:dyDescent="0.25">
      <c r="A32" s="16">
        <f t="shared" si="1"/>
        <v>263</v>
      </c>
      <c r="B32" s="26">
        <v>-8.4</v>
      </c>
    </row>
    <row r="33" spans="1:14" x14ac:dyDescent="0.25">
      <c r="A33" s="16">
        <f t="shared" si="1"/>
        <v>264</v>
      </c>
      <c r="B33" s="26">
        <v>-8</v>
      </c>
    </row>
    <row r="34" spans="1:14" x14ac:dyDescent="0.25">
      <c r="A34" s="16">
        <f t="shared" si="1"/>
        <v>265</v>
      </c>
      <c r="B34" s="26">
        <v>-7.6</v>
      </c>
      <c r="N34" s="17"/>
    </row>
    <row r="35" spans="1:14" x14ac:dyDescent="0.25">
      <c r="A35" s="16">
        <f t="shared" si="1"/>
        <v>266</v>
      </c>
      <c r="B35" s="26">
        <v>-7.2</v>
      </c>
    </row>
    <row r="36" spans="1:14" x14ac:dyDescent="0.25">
      <c r="A36" s="16">
        <f t="shared" si="1"/>
        <v>267</v>
      </c>
      <c r="B36" s="26">
        <v>-6.8</v>
      </c>
    </row>
    <row r="37" spans="1:14" x14ac:dyDescent="0.25">
      <c r="A37" s="16">
        <f t="shared" si="1"/>
        <v>268</v>
      </c>
      <c r="B37" s="26">
        <v>-6.4</v>
      </c>
    </row>
    <row r="38" spans="1:14" x14ac:dyDescent="0.25">
      <c r="A38" s="16">
        <f t="shared" si="1"/>
        <v>269</v>
      </c>
      <c r="B38" s="26">
        <v>-6</v>
      </c>
    </row>
    <row r="39" spans="1:14" x14ac:dyDescent="0.25">
      <c r="A39" s="16">
        <f t="shared" si="1"/>
        <v>270</v>
      </c>
      <c r="B39" s="26">
        <v>-5.6</v>
      </c>
    </row>
    <row r="40" spans="1:14" x14ac:dyDescent="0.25">
      <c r="A40" s="16">
        <f t="shared" si="1"/>
        <v>271</v>
      </c>
      <c r="B40" s="26">
        <v>-5.2</v>
      </c>
    </row>
    <row r="41" spans="1:14" x14ac:dyDescent="0.25">
      <c r="A41" s="16">
        <f t="shared" si="1"/>
        <v>272</v>
      </c>
      <c r="B41" s="26">
        <v>-4.8</v>
      </c>
    </row>
    <row r="42" spans="1:14" x14ac:dyDescent="0.25">
      <c r="A42" s="16">
        <f t="shared" si="1"/>
        <v>273</v>
      </c>
      <c r="B42" s="26">
        <v>-4.4000000000000004</v>
      </c>
    </row>
    <row r="43" spans="1:14" x14ac:dyDescent="0.25">
      <c r="A43" s="16">
        <f t="shared" si="1"/>
        <v>274</v>
      </c>
      <c r="B43" s="26">
        <v>-4</v>
      </c>
    </row>
    <row r="44" spans="1:14" x14ac:dyDescent="0.25">
      <c r="A44" s="16">
        <f t="shared" si="1"/>
        <v>275</v>
      </c>
      <c r="B44" s="26">
        <v>-3.6</v>
      </c>
    </row>
    <row r="45" spans="1:14" x14ac:dyDescent="0.25">
      <c r="A45" s="16">
        <f t="shared" si="1"/>
        <v>276</v>
      </c>
      <c r="B45" s="26">
        <v>-3.2</v>
      </c>
    </row>
    <row r="46" spans="1:14" x14ac:dyDescent="0.25">
      <c r="A46" s="16">
        <f t="shared" si="1"/>
        <v>277</v>
      </c>
      <c r="B46" s="26">
        <v>-2.8</v>
      </c>
    </row>
    <row r="47" spans="1:14" x14ac:dyDescent="0.25">
      <c r="A47" s="16">
        <f t="shared" si="1"/>
        <v>278</v>
      </c>
      <c r="B47" s="26">
        <v>-2.4</v>
      </c>
    </row>
    <row r="48" spans="1:14" x14ac:dyDescent="0.25">
      <c r="A48" s="16">
        <f t="shared" si="1"/>
        <v>279</v>
      </c>
      <c r="B48" s="26">
        <v>-2</v>
      </c>
    </row>
    <row r="49" spans="1:2" x14ac:dyDescent="0.25">
      <c r="A49" s="16">
        <f t="shared" si="1"/>
        <v>280</v>
      </c>
      <c r="B49" s="26">
        <v>-1.6</v>
      </c>
    </row>
    <row r="50" spans="1:2" x14ac:dyDescent="0.25">
      <c r="A50" s="16">
        <f t="shared" si="1"/>
        <v>281</v>
      </c>
      <c r="B50" s="26">
        <v>-1.2</v>
      </c>
    </row>
    <row r="51" spans="1:2" x14ac:dyDescent="0.25">
      <c r="A51" s="16">
        <f t="shared" si="1"/>
        <v>282</v>
      </c>
      <c r="B51" s="26">
        <v>-0.8</v>
      </c>
    </row>
    <row r="52" spans="1:2" x14ac:dyDescent="0.25">
      <c r="A52" s="16">
        <f t="shared" si="1"/>
        <v>283</v>
      </c>
      <c r="B52" s="26">
        <v>-0.4</v>
      </c>
    </row>
    <row r="53" spans="1:2" x14ac:dyDescent="0.25">
      <c r="A53" s="18">
        <f t="shared" ref="A53:A66" si="2">A54-1</f>
        <v>284</v>
      </c>
      <c r="B53" s="27">
        <v>0</v>
      </c>
    </row>
    <row r="54" spans="1:2" x14ac:dyDescent="0.25">
      <c r="A54" s="18">
        <f t="shared" si="2"/>
        <v>285</v>
      </c>
      <c r="B54" s="27">
        <v>0</v>
      </c>
    </row>
    <row r="55" spans="1:2" x14ac:dyDescent="0.25">
      <c r="A55" s="18">
        <f t="shared" si="2"/>
        <v>286</v>
      </c>
      <c r="B55" s="27">
        <v>0</v>
      </c>
    </row>
    <row r="56" spans="1:2" x14ac:dyDescent="0.25">
      <c r="A56" s="18">
        <f t="shared" si="2"/>
        <v>287</v>
      </c>
      <c r="B56" s="27">
        <v>0</v>
      </c>
    </row>
    <row r="57" spans="1:2" x14ac:dyDescent="0.25">
      <c r="A57" s="18">
        <f t="shared" si="2"/>
        <v>288</v>
      </c>
      <c r="B57" s="27">
        <v>0</v>
      </c>
    </row>
    <row r="58" spans="1:2" x14ac:dyDescent="0.25">
      <c r="A58" s="18">
        <f t="shared" si="2"/>
        <v>289</v>
      </c>
      <c r="B58" s="27">
        <v>0</v>
      </c>
    </row>
    <row r="59" spans="1:2" x14ac:dyDescent="0.25">
      <c r="A59" s="18">
        <f t="shared" si="2"/>
        <v>290</v>
      </c>
      <c r="B59" s="27">
        <v>0</v>
      </c>
    </row>
    <row r="60" spans="1:2" x14ac:dyDescent="0.25">
      <c r="A60" s="18">
        <f t="shared" si="2"/>
        <v>291</v>
      </c>
      <c r="B60" s="27">
        <v>0</v>
      </c>
    </row>
    <row r="61" spans="1:2" x14ac:dyDescent="0.25">
      <c r="A61" s="18">
        <f t="shared" si="2"/>
        <v>292</v>
      </c>
      <c r="B61" s="27">
        <v>0</v>
      </c>
    </row>
    <row r="62" spans="1:2" x14ac:dyDescent="0.25">
      <c r="A62" s="18">
        <f t="shared" si="2"/>
        <v>293</v>
      </c>
      <c r="B62" s="27">
        <v>0</v>
      </c>
    </row>
    <row r="63" spans="1:2" x14ac:dyDescent="0.25">
      <c r="A63" s="18">
        <f t="shared" si="2"/>
        <v>294</v>
      </c>
      <c r="B63" s="27">
        <v>0</v>
      </c>
    </row>
    <row r="64" spans="1:2" x14ac:dyDescent="0.25">
      <c r="A64" s="18">
        <f t="shared" si="2"/>
        <v>295</v>
      </c>
      <c r="B64" s="27">
        <v>0</v>
      </c>
    </row>
    <row r="65" spans="1:5" x14ac:dyDescent="0.25">
      <c r="A65" s="18">
        <f t="shared" si="2"/>
        <v>296</v>
      </c>
      <c r="B65" s="27">
        <v>0</v>
      </c>
    </row>
    <row r="66" spans="1:5" x14ac:dyDescent="0.25">
      <c r="A66" s="18">
        <f t="shared" si="2"/>
        <v>297</v>
      </c>
      <c r="B66" s="27">
        <v>0</v>
      </c>
    </row>
    <row r="67" spans="1:5" x14ac:dyDescent="0.25">
      <c r="A67" s="18">
        <f>A68-1</f>
        <v>298</v>
      </c>
      <c r="B67" s="27">
        <v>0</v>
      </c>
    </row>
    <row r="68" spans="1:5" x14ac:dyDescent="0.25">
      <c r="A68" s="19">
        <f>($J$1*60)+$K$1</f>
        <v>299</v>
      </c>
      <c r="B68" s="28">
        <v>0</v>
      </c>
    </row>
    <row r="69" spans="1:5" x14ac:dyDescent="0.25">
      <c r="A69" s="20">
        <f>A68+1</f>
        <v>300</v>
      </c>
      <c r="B69" s="26">
        <v>0.4</v>
      </c>
    </row>
    <row r="70" spans="1:5" x14ac:dyDescent="0.25">
      <c r="A70" s="20">
        <f t="shared" ref="A70:A133" si="3">A69+1</f>
        <v>301</v>
      </c>
      <c r="B70" s="26">
        <v>0.8</v>
      </c>
      <c r="E70" s="21"/>
    </row>
    <row r="71" spans="1:5" x14ac:dyDescent="0.25">
      <c r="A71" s="20">
        <f t="shared" si="3"/>
        <v>302</v>
      </c>
      <c r="B71" s="26">
        <v>1.2</v>
      </c>
    </row>
    <row r="72" spans="1:5" x14ac:dyDescent="0.25">
      <c r="A72" s="20">
        <f t="shared" si="3"/>
        <v>303</v>
      </c>
      <c r="B72" s="26">
        <v>1.6</v>
      </c>
    </row>
    <row r="73" spans="1:5" x14ac:dyDescent="0.25">
      <c r="A73" s="20">
        <f t="shared" si="3"/>
        <v>304</v>
      </c>
      <c r="B73" s="26">
        <v>2</v>
      </c>
    </row>
    <row r="74" spans="1:5" x14ac:dyDescent="0.25">
      <c r="A74" s="20">
        <f t="shared" si="3"/>
        <v>305</v>
      </c>
      <c r="B74" s="26">
        <v>2.4</v>
      </c>
    </row>
    <row r="75" spans="1:5" x14ac:dyDescent="0.25">
      <c r="A75" s="20">
        <f t="shared" si="3"/>
        <v>306</v>
      </c>
      <c r="B75" s="26">
        <v>2.8</v>
      </c>
    </row>
    <row r="76" spans="1:5" x14ac:dyDescent="0.25">
      <c r="A76" s="20">
        <f t="shared" si="3"/>
        <v>307</v>
      </c>
      <c r="B76" s="26">
        <v>3.2</v>
      </c>
    </row>
    <row r="77" spans="1:5" x14ac:dyDescent="0.25">
      <c r="A77" s="20">
        <f t="shared" si="3"/>
        <v>308</v>
      </c>
      <c r="B77" s="26">
        <v>3.6</v>
      </c>
    </row>
    <row r="78" spans="1:5" x14ac:dyDescent="0.25">
      <c r="A78" s="20">
        <f t="shared" si="3"/>
        <v>309</v>
      </c>
      <c r="B78" s="26">
        <v>4</v>
      </c>
    </row>
    <row r="79" spans="1:5" x14ac:dyDescent="0.25">
      <c r="A79" s="20">
        <f t="shared" si="3"/>
        <v>310</v>
      </c>
      <c r="B79" s="26">
        <v>4.4000000000000004</v>
      </c>
    </row>
    <row r="80" spans="1:5" x14ac:dyDescent="0.25">
      <c r="A80" s="20">
        <f t="shared" si="3"/>
        <v>311</v>
      </c>
      <c r="B80" s="26">
        <v>4.8</v>
      </c>
    </row>
    <row r="81" spans="1:2" x14ac:dyDescent="0.25">
      <c r="A81" s="20">
        <f t="shared" si="3"/>
        <v>312</v>
      </c>
      <c r="B81" s="26">
        <v>5.2</v>
      </c>
    </row>
    <row r="82" spans="1:2" x14ac:dyDescent="0.25">
      <c r="A82" s="20">
        <f t="shared" si="3"/>
        <v>313</v>
      </c>
      <c r="B82" s="26">
        <v>5.6</v>
      </c>
    </row>
    <row r="83" spans="1:2" x14ac:dyDescent="0.25">
      <c r="A83" s="20">
        <f t="shared" si="3"/>
        <v>314</v>
      </c>
      <c r="B83" s="26">
        <v>6</v>
      </c>
    </row>
    <row r="84" spans="1:2" x14ac:dyDescent="0.25">
      <c r="A84" s="20">
        <f t="shared" si="3"/>
        <v>315</v>
      </c>
      <c r="B84" s="26">
        <v>6.4</v>
      </c>
    </row>
    <row r="85" spans="1:2" x14ac:dyDescent="0.25">
      <c r="A85" s="20">
        <f t="shared" si="3"/>
        <v>316</v>
      </c>
      <c r="B85" s="26">
        <v>6.8</v>
      </c>
    </row>
    <row r="86" spans="1:2" x14ac:dyDescent="0.25">
      <c r="A86" s="20">
        <f t="shared" si="3"/>
        <v>317</v>
      </c>
      <c r="B86" s="26">
        <v>7.2</v>
      </c>
    </row>
    <row r="87" spans="1:2" x14ac:dyDescent="0.25">
      <c r="A87" s="20">
        <f t="shared" si="3"/>
        <v>318</v>
      </c>
      <c r="B87" s="26">
        <v>7.6</v>
      </c>
    </row>
    <row r="88" spans="1:2" x14ac:dyDescent="0.25">
      <c r="A88" s="20">
        <f t="shared" si="3"/>
        <v>319</v>
      </c>
      <c r="B88" s="26">
        <v>8</v>
      </c>
    </row>
    <row r="89" spans="1:2" x14ac:dyDescent="0.25">
      <c r="A89" s="20">
        <f t="shared" si="3"/>
        <v>320</v>
      </c>
      <c r="B89" s="26">
        <v>8.4</v>
      </c>
    </row>
    <row r="90" spans="1:2" x14ac:dyDescent="0.25">
      <c r="A90" s="20">
        <f t="shared" si="3"/>
        <v>321</v>
      </c>
      <c r="B90" s="26">
        <v>8.8000000000000007</v>
      </c>
    </row>
    <row r="91" spans="1:2" x14ac:dyDescent="0.25">
      <c r="A91" s="20">
        <f t="shared" si="3"/>
        <v>322</v>
      </c>
      <c r="B91" s="26">
        <v>9.1999999999999993</v>
      </c>
    </row>
    <row r="92" spans="1:2" x14ac:dyDescent="0.25">
      <c r="A92" s="20">
        <f t="shared" si="3"/>
        <v>323</v>
      </c>
      <c r="B92" s="26">
        <v>9.6</v>
      </c>
    </row>
    <row r="93" spans="1:2" x14ac:dyDescent="0.25">
      <c r="A93" s="20">
        <f t="shared" si="3"/>
        <v>324</v>
      </c>
      <c r="B93" s="26">
        <v>10</v>
      </c>
    </row>
    <row r="94" spans="1:2" x14ac:dyDescent="0.25">
      <c r="A94" s="20">
        <f t="shared" si="3"/>
        <v>325</v>
      </c>
      <c r="B94" s="26">
        <v>10.4</v>
      </c>
    </row>
    <row r="95" spans="1:2" x14ac:dyDescent="0.25">
      <c r="A95" s="20">
        <f t="shared" si="3"/>
        <v>326</v>
      </c>
      <c r="B95" s="26">
        <v>10.8</v>
      </c>
    </row>
    <row r="96" spans="1:2" x14ac:dyDescent="0.25">
      <c r="A96" s="20">
        <f t="shared" si="3"/>
        <v>327</v>
      </c>
      <c r="B96" s="26">
        <v>11.2</v>
      </c>
    </row>
    <row r="97" spans="1:2" x14ac:dyDescent="0.25">
      <c r="A97" s="20">
        <f t="shared" si="3"/>
        <v>328</v>
      </c>
      <c r="B97" s="26">
        <v>11.6</v>
      </c>
    </row>
    <row r="98" spans="1:2" x14ac:dyDescent="0.25">
      <c r="A98" s="20">
        <f t="shared" si="3"/>
        <v>329</v>
      </c>
      <c r="B98" s="26">
        <v>12</v>
      </c>
    </row>
    <row r="99" spans="1:2" x14ac:dyDescent="0.25">
      <c r="A99" s="20">
        <f t="shared" si="3"/>
        <v>330</v>
      </c>
      <c r="B99" s="26">
        <v>12.4</v>
      </c>
    </row>
    <row r="100" spans="1:2" x14ac:dyDescent="0.25">
      <c r="A100" s="20">
        <f t="shared" si="3"/>
        <v>331</v>
      </c>
      <c r="B100" s="26">
        <v>12.8</v>
      </c>
    </row>
    <row r="101" spans="1:2" x14ac:dyDescent="0.25">
      <c r="A101" s="20">
        <f t="shared" si="3"/>
        <v>332</v>
      </c>
      <c r="B101" s="26">
        <v>13.2</v>
      </c>
    </row>
    <row r="102" spans="1:2" x14ac:dyDescent="0.25">
      <c r="A102" s="20">
        <f t="shared" si="3"/>
        <v>333</v>
      </c>
      <c r="B102" s="26">
        <v>13.6</v>
      </c>
    </row>
    <row r="103" spans="1:2" x14ac:dyDescent="0.25">
      <c r="A103" s="20">
        <f t="shared" si="3"/>
        <v>334</v>
      </c>
      <c r="B103" s="26">
        <v>14</v>
      </c>
    </row>
    <row r="104" spans="1:2" x14ac:dyDescent="0.25">
      <c r="A104" s="20">
        <f t="shared" si="3"/>
        <v>335</v>
      </c>
      <c r="B104" s="26">
        <v>14.4</v>
      </c>
    </row>
    <row r="105" spans="1:2" x14ac:dyDescent="0.25">
      <c r="A105" s="20">
        <f t="shared" si="3"/>
        <v>336</v>
      </c>
      <c r="B105" s="26">
        <v>14.8</v>
      </c>
    </row>
    <row r="106" spans="1:2" x14ac:dyDescent="0.25">
      <c r="A106" s="20">
        <f t="shared" si="3"/>
        <v>337</v>
      </c>
      <c r="B106" s="26">
        <v>15.2</v>
      </c>
    </row>
    <row r="107" spans="1:2" x14ac:dyDescent="0.25">
      <c r="A107" s="20">
        <f t="shared" si="3"/>
        <v>338</v>
      </c>
      <c r="B107" s="26">
        <v>15.6</v>
      </c>
    </row>
    <row r="108" spans="1:2" x14ac:dyDescent="0.25">
      <c r="A108" s="20">
        <f t="shared" si="3"/>
        <v>339</v>
      </c>
      <c r="B108" s="26">
        <v>16</v>
      </c>
    </row>
    <row r="109" spans="1:2" x14ac:dyDescent="0.25">
      <c r="A109" s="20">
        <f t="shared" si="3"/>
        <v>340</v>
      </c>
      <c r="B109" s="26">
        <v>16.399999999999999</v>
      </c>
    </row>
    <row r="110" spans="1:2" x14ac:dyDescent="0.25">
      <c r="A110" s="20">
        <f t="shared" si="3"/>
        <v>341</v>
      </c>
      <c r="B110" s="26">
        <v>16.8</v>
      </c>
    </row>
    <row r="111" spans="1:2" x14ac:dyDescent="0.25">
      <c r="A111" s="20">
        <f t="shared" si="3"/>
        <v>342</v>
      </c>
      <c r="B111" s="26">
        <v>17.2</v>
      </c>
    </row>
    <row r="112" spans="1:2" x14ac:dyDescent="0.25">
      <c r="A112" s="20">
        <f t="shared" si="3"/>
        <v>343</v>
      </c>
      <c r="B112" s="26">
        <v>17.600000000000001</v>
      </c>
    </row>
    <row r="113" spans="1:2" x14ac:dyDescent="0.25">
      <c r="A113" s="20">
        <f t="shared" si="3"/>
        <v>344</v>
      </c>
      <c r="B113" s="26">
        <v>18</v>
      </c>
    </row>
    <row r="114" spans="1:2" x14ac:dyDescent="0.25">
      <c r="A114" s="20">
        <f t="shared" si="3"/>
        <v>345</v>
      </c>
      <c r="B114" s="26">
        <v>18.399999999999999</v>
      </c>
    </row>
    <row r="115" spans="1:2" x14ac:dyDescent="0.25">
      <c r="A115" s="20">
        <f t="shared" si="3"/>
        <v>346</v>
      </c>
      <c r="B115" s="26">
        <v>18.8</v>
      </c>
    </row>
    <row r="116" spans="1:2" x14ac:dyDescent="0.25">
      <c r="A116" s="20">
        <f t="shared" si="3"/>
        <v>347</v>
      </c>
      <c r="B116" s="26">
        <v>19.2</v>
      </c>
    </row>
    <row r="117" spans="1:2" x14ac:dyDescent="0.25">
      <c r="A117" s="20">
        <f t="shared" si="3"/>
        <v>348</v>
      </c>
      <c r="B117" s="26">
        <v>19.600000000000001</v>
      </c>
    </row>
    <row r="118" spans="1:2" x14ac:dyDescent="0.25">
      <c r="A118" s="20">
        <f t="shared" si="3"/>
        <v>349</v>
      </c>
      <c r="B118" s="26">
        <v>20</v>
      </c>
    </row>
    <row r="119" spans="1:2" x14ac:dyDescent="0.25">
      <c r="A119" s="20">
        <f t="shared" si="3"/>
        <v>350</v>
      </c>
      <c r="B119" s="26">
        <v>20.399999999999999</v>
      </c>
    </row>
    <row r="120" spans="1:2" x14ac:dyDescent="0.25">
      <c r="A120" s="20">
        <f t="shared" si="3"/>
        <v>351</v>
      </c>
      <c r="B120" s="26">
        <v>20.8</v>
      </c>
    </row>
    <row r="121" spans="1:2" x14ac:dyDescent="0.25">
      <c r="A121" s="20">
        <f t="shared" si="3"/>
        <v>352</v>
      </c>
      <c r="B121" s="26">
        <v>21.2</v>
      </c>
    </row>
    <row r="122" spans="1:2" x14ac:dyDescent="0.25">
      <c r="A122" s="20">
        <f t="shared" si="3"/>
        <v>353</v>
      </c>
      <c r="B122" s="26">
        <v>21.6</v>
      </c>
    </row>
    <row r="123" spans="1:2" x14ac:dyDescent="0.25">
      <c r="A123" s="20">
        <f t="shared" si="3"/>
        <v>354</v>
      </c>
      <c r="B123" s="26">
        <v>22</v>
      </c>
    </row>
    <row r="124" spans="1:2" x14ac:dyDescent="0.25">
      <c r="A124" s="20">
        <f t="shared" si="3"/>
        <v>355</v>
      </c>
      <c r="B124" s="26">
        <v>22.4</v>
      </c>
    </row>
    <row r="125" spans="1:2" x14ac:dyDescent="0.25">
      <c r="A125" s="20">
        <f t="shared" si="3"/>
        <v>356</v>
      </c>
      <c r="B125" s="26">
        <v>22.8</v>
      </c>
    </row>
    <row r="126" spans="1:2" x14ac:dyDescent="0.25">
      <c r="A126" s="20">
        <f t="shared" si="3"/>
        <v>357</v>
      </c>
      <c r="B126" s="26">
        <v>23.2</v>
      </c>
    </row>
    <row r="127" spans="1:2" x14ac:dyDescent="0.25">
      <c r="A127" s="20">
        <f t="shared" si="3"/>
        <v>358</v>
      </c>
      <c r="B127" s="26">
        <v>23.6</v>
      </c>
    </row>
    <row r="128" spans="1:2" x14ac:dyDescent="0.25">
      <c r="A128" s="20">
        <f t="shared" si="3"/>
        <v>359</v>
      </c>
      <c r="B128" s="26">
        <v>24</v>
      </c>
    </row>
    <row r="129" spans="1:2" x14ac:dyDescent="0.25">
      <c r="A129" s="20">
        <f t="shared" si="3"/>
        <v>360</v>
      </c>
      <c r="B129" s="26">
        <v>24.4</v>
      </c>
    </row>
    <row r="130" spans="1:2" x14ac:dyDescent="0.25">
      <c r="A130" s="20">
        <f t="shared" si="3"/>
        <v>361</v>
      </c>
      <c r="B130" s="26">
        <v>24.8</v>
      </c>
    </row>
    <row r="131" spans="1:2" x14ac:dyDescent="0.25">
      <c r="A131" s="20">
        <f t="shared" si="3"/>
        <v>362</v>
      </c>
      <c r="B131" s="26">
        <v>25.2</v>
      </c>
    </row>
    <row r="132" spans="1:2" x14ac:dyDescent="0.25">
      <c r="A132" s="20">
        <f t="shared" si="3"/>
        <v>363</v>
      </c>
      <c r="B132" s="26">
        <v>25.6</v>
      </c>
    </row>
    <row r="133" spans="1:2" x14ac:dyDescent="0.25">
      <c r="A133" s="20">
        <f t="shared" si="3"/>
        <v>364</v>
      </c>
      <c r="B133" s="26">
        <v>26</v>
      </c>
    </row>
    <row r="134" spans="1:2" x14ac:dyDescent="0.25">
      <c r="A134" s="20">
        <f t="shared" ref="A134:A188" si="4">A133+1</f>
        <v>365</v>
      </c>
      <c r="B134" s="26">
        <v>26.4</v>
      </c>
    </row>
    <row r="135" spans="1:2" x14ac:dyDescent="0.25">
      <c r="A135" s="20">
        <f t="shared" si="4"/>
        <v>366</v>
      </c>
      <c r="B135" s="26">
        <v>26.8</v>
      </c>
    </row>
    <row r="136" spans="1:2" x14ac:dyDescent="0.25">
      <c r="A136" s="20">
        <f t="shared" si="4"/>
        <v>367</v>
      </c>
      <c r="B136" s="26">
        <v>27.2</v>
      </c>
    </row>
    <row r="137" spans="1:2" x14ac:dyDescent="0.25">
      <c r="A137" s="20">
        <f t="shared" si="4"/>
        <v>368</v>
      </c>
      <c r="B137" s="26">
        <v>27.6</v>
      </c>
    </row>
    <row r="138" spans="1:2" x14ac:dyDescent="0.25">
      <c r="A138" s="20">
        <f t="shared" si="4"/>
        <v>369</v>
      </c>
      <c r="B138" s="26">
        <v>28</v>
      </c>
    </row>
    <row r="139" spans="1:2" x14ac:dyDescent="0.25">
      <c r="A139" s="20">
        <f t="shared" si="4"/>
        <v>370</v>
      </c>
      <c r="B139" s="26">
        <v>28.4</v>
      </c>
    </row>
    <row r="140" spans="1:2" x14ac:dyDescent="0.25">
      <c r="A140" s="20">
        <f t="shared" si="4"/>
        <v>371</v>
      </c>
      <c r="B140" s="26">
        <v>28.8</v>
      </c>
    </row>
    <row r="141" spans="1:2" x14ac:dyDescent="0.25">
      <c r="A141" s="20">
        <f t="shared" si="4"/>
        <v>372</v>
      </c>
      <c r="B141" s="26">
        <v>29.2</v>
      </c>
    </row>
    <row r="142" spans="1:2" x14ac:dyDescent="0.25">
      <c r="A142" s="20">
        <f t="shared" si="4"/>
        <v>373</v>
      </c>
      <c r="B142" s="26">
        <v>29.6</v>
      </c>
    </row>
    <row r="143" spans="1:2" x14ac:dyDescent="0.25">
      <c r="A143" s="20">
        <f t="shared" si="4"/>
        <v>374</v>
      </c>
      <c r="B143" s="26">
        <v>30</v>
      </c>
    </row>
    <row r="144" spans="1:2" x14ac:dyDescent="0.25">
      <c r="A144" s="20">
        <f t="shared" si="4"/>
        <v>375</v>
      </c>
      <c r="B144" s="26">
        <v>30.4</v>
      </c>
    </row>
    <row r="145" spans="1:2" x14ac:dyDescent="0.25">
      <c r="A145" s="20">
        <f t="shared" si="4"/>
        <v>376</v>
      </c>
      <c r="B145" s="26">
        <v>30.8</v>
      </c>
    </row>
    <row r="146" spans="1:2" x14ac:dyDescent="0.25">
      <c r="A146" s="20">
        <f t="shared" si="4"/>
        <v>377</v>
      </c>
      <c r="B146" s="26">
        <v>31.2</v>
      </c>
    </row>
    <row r="147" spans="1:2" x14ac:dyDescent="0.25">
      <c r="A147" s="20">
        <f t="shared" si="4"/>
        <v>378</v>
      </c>
      <c r="B147" s="26">
        <v>31.6</v>
      </c>
    </row>
    <row r="148" spans="1:2" x14ac:dyDescent="0.25">
      <c r="A148" s="20">
        <f t="shared" si="4"/>
        <v>379</v>
      </c>
      <c r="B148" s="26">
        <v>32</v>
      </c>
    </row>
    <row r="149" spans="1:2" x14ac:dyDescent="0.25">
      <c r="A149" s="20">
        <f t="shared" si="4"/>
        <v>380</v>
      </c>
      <c r="B149" s="26">
        <v>32.4</v>
      </c>
    </row>
    <row r="150" spans="1:2" x14ac:dyDescent="0.25">
      <c r="A150" s="20">
        <f t="shared" si="4"/>
        <v>381</v>
      </c>
      <c r="B150" s="26">
        <v>32.799999999999997</v>
      </c>
    </row>
    <row r="151" spans="1:2" x14ac:dyDescent="0.25">
      <c r="A151" s="20">
        <f t="shared" si="4"/>
        <v>382</v>
      </c>
      <c r="B151" s="26">
        <v>33.200000000000003</v>
      </c>
    </row>
    <row r="152" spans="1:2" x14ac:dyDescent="0.25">
      <c r="A152" s="20">
        <f t="shared" si="4"/>
        <v>383</v>
      </c>
      <c r="B152" s="26">
        <v>33.6</v>
      </c>
    </row>
    <row r="153" spans="1:2" x14ac:dyDescent="0.25">
      <c r="A153" s="20">
        <f t="shared" si="4"/>
        <v>384</v>
      </c>
      <c r="B153" s="26">
        <v>34</v>
      </c>
    </row>
    <row r="154" spans="1:2" x14ac:dyDescent="0.25">
      <c r="A154" s="20">
        <f t="shared" si="4"/>
        <v>385</v>
      </c>
      <c r="B154" s="26">
        <v>34.4</v>
      </c>
    </row>
    <row r="155" spans="1:2" x14ac:dyDescent="0.25">
      <c r="A155" s="20">
        <f t="shared" si="4"/>
        <v>386</v>
      </c>
      <c r="B155" s="26">
        <v>34.799999999999997</v>
      </c>
    </row>
    <row r="156" spans="1:2" x14ac:dyDescent="0.25">
      <c r="A156" s="20">
        <f t="shared" si="4"/>
        <v>387</v>
      </c>
      <c r="B156" s="26">
        <v>35.200000000000003</v>
      </c>
    </row>
    <row r="157" spans="1:2" x14ac:dyDescent="0.25">
      <c r="A157" s="20">
        <f t="shared" si="4"/>
        <v>388</v>
      </c>
      <c r="B157" s="26">
        <v>35.6</v>
      </c>
    </row>
    <row r="158" spans="1:2" x14ac:dyDescent="0.25">
      <c r="A158" s="20">
        <f t="shared" si="4"/>
        <v>389</v>
      </c>
      <c r="B158" s="26">
        <v>36</v>
      </c>
    </row>
    <row r="159" spans="1:2" x14ac:dyDescent="0.25">
      <c r="A159" s="20">
        <f t="shared" si="4"/>
        <v>390</v>
      </c>
      <c r="B159" s="26">
        <v>36.4</v>
      </c>
    </row>
    <row r="160" spans="1:2" x14ac:dyDescent="0.25">
      <c r="A160" s="20">
        <f t="shared" si="4"/>
        <v>391</v>
      </c>
      <c r="B160" s="26">
        <v>36.799999999999997</v>
      </c>
    </row>
    <row r="161" spans="1:2" x14ac:dyDescent="0.25">
      <c r="A161" s="20">
        <f t="shared" si="4"/>
        <v>392</v>
      </c>
      <c r="B161" s="26">
        <v>37.200000000000003</v>
      </c>
    </row>
    <row r="162" spans="1:2" x14ac:dyDescent="0.25">
      <c r="A162" s="20">
        <f t="shared" si="4"/>
        <v>393</v>
      </c>
      <c r="B162" s="26">
        <v>37.6</v>
      </c>
    </row>
    <row r="163" spans="1:2" x14ac:dyDescent="0.25">
      <c r="A163" s="20">
        <f t="shared" si="4"/>
        <v>394</v>
      </c>
      <c r="B163" s="26">
        <v>38</v>
      </c>
    </row>
    <row r="164" spans="1:2" x14ac:dyDescent="0.25">
      <c r="A164" s="20">
        <f t="shared" si="4"/>
        <v>395</v>
      </c>
      <c r="B164" s="26">
        <v>38.4</v>
      </c>
    </row>
    <row r="165" spans="1:2" x14ac:dyDescent="0.25">
      <c r="A165" s="20">
        <f t="shared" si="4"/>
        <v>396</v>
      </c>
      <c r="B165" s="26">
        <v>38.799999999999997</v>
      </c>
    </row>
    <row r="166" spans="1:2" x14ac:dyDescent="0.25">
      <c r="A166" s="20">
        <f t="shared" si="4"/>
        <v>397</v>
      </c>
      <c r="B166" s="26">
        <v>39.200000000000003</v>
      </c>
    </row>
    <row r="167" spans="1:2" x14ac:dyDescent="0.25">
      <c r="A167" s="20">
        <f t="shared" si="4"/>
        <v>398</v>
      </c>
      <c r="B167" s="26">
        <v>39.6</v>
      </c>
    </row>
    <row r="168" spans="1:2" x14ac:dyDescent="0.25">
      <c r="A168" s="20">
        <f t="shared" si="4"/>
        <v>399</v>
      </c>
      <c r="B168" s="26">
        <v>40</v>
      </c>
    </row>
    <row r="169" spans="1:2" x14ac:dyDescent="0.25">
      <c r="A169" s="20">
        <f t="shared" si="4"/>
        <v>400</v>
      </c>
      <c r="B169" s="26">
        <v>40.4</v>
      </c>
    </row>
    <row r="170" spans="1:2" x14ac:dyDescent="0.25">
      <c r="A170" s="20">
        <f t="shared" si="4"/>
        <v>401</v>
      </c>
      <c r="B170" s="26">
        <v>40.799999999999997</v>
      </c>
    </row>
    <row r="171" spans="1:2" x14ac:dyDescent="0.25">
      <c r="A171" s="20">
        <f t="shared" si="4"/>
        <v>402</v>
      </c>
      <c r="B171" s="26">
        <v>41.2</v>
      </c>
    </row>
    <row r="172" spans="1:2" x14ac:dyDescent="0.25">
      <c r="A172" s="20">
        <f t="shared" si="4"/>
        <v>403</v>
      </c>
      <c r="B172" s="26">
        <v>41.6</v>
      </c>
    </row>
    <row r="173" spans="1:2" x14ac:dyDescent="0.25">
      <c r="A173" s="20">
        <f t="shared" si="4"/>
        <v>404</v>
      </c>
      <c r="B173" s="26">
        <v>42</v>
      </c>
    </row>
    <row r="174" spans="1:2" x14ac:dyDescent="0.25">
      <c r="A174" s="20">
        <f t="shared" si="4"/>
        <v>405</v>
      </c>
      <c r="B174" s="26">
        <v>42.4</v>
      </c>
    </row>
    <row r="175" spans="1:2" x14ac:dyDescent="0.25">
      <c r="A175" s="20">
        <f t="shared" si="4"/>
        <v>406</v>
      </c>
      <c r="B175" s="26">
        <v>42.8</v>
      </c>
    </row>
    <row r="176" spans="1:2" x14ac:dyDescent="0.25">
      <c r="A176" s="20">
        <f t="shared" si="4"/>
        <v>407</v>
      </c>
      <c r="B176" s="26">
        <v>43.2</v>
      </c>
    </row>
    <row r="177" spans="1:2" x14ac:dyDescent="0.25">
      <c r="A177" s="20">
        <f t="shared" si="4"/>
        <v>408</v>
      </c>
      <c r="B177" s="26">
        <v>43.6</v>
      </c>
    </row>
    <row r="178" spans="1:2" x14ac:dyDescent="0.25">
      <c r="A178" s="20">
        <f t="shared" si="4"/>
        <v>409</v>
      </c>
      <c r="B178" s="26">
        <v>44</v>
      </c>
    </row>
    <row r="179" spans="1:2" x14ac:dyDescent="0.25">
      <c r="A179" s="20">
        <f t="shared" si="4"/>
        <v>410</v>
      </c>
      <c r="B179" s="26">
        <v>44.4</v>
      </c>
    </row>
    <row r="180" spans="1:2" x14ac:dyDescent="0.25">
      <c r="A180" s="20">
        <f t="shared" si="4"/>
        <v>411</v>
      </c>
      <c r="B180" s="26">
        <v>44.8</v>
      </c>
    </row>
    <row r="181" spans="1:2" x14ac:dyDescent="0.25">
      <c r="A181" s="20">
        <f t="shared" si="4"/>
        <v>412</v>
      </c>
      <c r="B181" s="26">
        <v>45.2</v>
      </c>
    </row>
    <row r="182" spans="1:2" x14ac:dyDescent="0.25">
      <c r="A182" s="20">
        <f t="shared" si="4"/>
        <v>413</v>
      </c>
      <c r="B182" s="26">
        <v>45.6</v>
      </c>
    </row>
    <row r="183" spans="1:2" x14ac:dyDescent="0.25">
      <c r="A183" s="20">
        <f t="shared" si="4"/>
        <v>414</v>
      </c>
      <c r="B183" s="26">
        <v>46</v>
      </c>
    </row>
    <row r="184" spans="1:2" x14ac:dyDescent="0.25">
      <c r="A184" s="20">
        <f t="shared" si="4"/>
        <v>415</v>
      </c>
      <c r="B184" s="26">
        <v>46.4</v>
      </c>
    </row>
    <row r="185" spans="1:2" x14ac:dyDescent="0.25">
      <c r="A185" s="20">
        <f t="shared" si="4"/>
        <v>416</v>
      </c>
      <c r="B185" s="26">
        <v>46.8</v>
      </c>
    </row>
    <row r="186" spans="1:2" x14ac:dyDescent="0.25">
      <c r="A186" s="20">
        <f t="shared" si="4"/>
        <v>417</v>
      </c>
      <c r="B186" s="26">
        <v>47.2</v>
      </c>
    </row>
    <row r="187" spans="1:2" x14ac:dyDescent="0.25">
      <c r="A187" s="20">
        <f t="shared" si="4"/>
        <v>418</v>
      </c>
      <c r="B187" s="26">
        <v>47.6</v>
      </c>
    </row>
    <row r="188" spans="1:2" x14ac:dyDescent="0.25">
      <c r="A188" s="20">
        <f t="shared" si="4"/>
        <v>419</v>
      </c>
      <c r="B188" s="26">
        <v>48</v>
      </c>
    </row>
    <row r="189" spans="1:2" x14ac:dyDescent="0.25">
      <c r="A189" s="20">
        <f t="shared" ref="A189:A252" si="5">A188+1</f>
        <v>420</v>
      </c>
      <c r="B189" s="26">
        <v>48.4</v>
      </c>
    </row>
    <row r="190" spans="1:2" x14ac:dyDescent="0.25">
      <c r="A190" s="20">
        <f t="shared" si="5"/>
        <v>421</v>
      </c>
      <c r="B190" s="26">
        <v>48.8</v>
      </c>
    </row>
    <row r="191" spans="1:2" x14ac:dyDescent="0.25">
      <c r="A191" s="20">
        <f t="shared" si="5"/>
        <v>422</v>
      </c>
      <c r="B191" s="26">
        <v>49.2</v>
      </c>
    </row>
    <row r="192" spans="1:2" x14ac:dyDescent="0.25">
      <c r="A192" s="20">
        <f t="shared" si="5"/>
        <v>423</v>
      </c>
      <c r="B192" s="26">
        <v>49.6</v>
      </c>
    </row>
    <row r="193" spans="1:2" x14ac:dyDescent="0.25">
      <c r="A193" s="20">
        <f t="shared" si="5"/>
        <v>424</v>
      </c>
      <c r="B193" s="26">
        <v>50</v>
      </c>
    </row>
    <row r="194" spans="1:2" x14ac:dyDescent="0.25">
      <c r="A194" s="20">
        <f t="shared" si="5"/>
        <v>425</v>
      </c>
      <c r="B194" s="26">
        <v>50.4</v>
      </c>
    </row>
    <row r="195" spans="1:2" x14ac:dyDescent="0.25">
      <c r="A195" s="20">
        <f t="shared" si="5"/>
        <v>426</v>
      </c>
      <c r="B195" s="26">
        <v>50.8</v>
      </c>
    </row>
    <row r="196" spans="1:2" x14ac:dyDescent="0.25">
      <c r="A196" s="20">
        <f t="shared" si="5"/>
        <v>427</v>
      </c>
      <c r="B196" s="26">
        <v>51.2</v>
      </c>
    </row>
    <row r="197" spans="1:2" x14ac:dyDescent="0.25">
      <c r="A197" s="20">
        <f t="shared" si="5"/>
        <v>428</v>
      </c>
      <c r="B197" s="26">
        <v>51.6</v>
      </c>
    </row>
    <row r="198" spans="1:2" x14ac:dyDescent="0.25">
      <c r="A198" s="20">
        <f t="shared" si="5"/>
        <v>429</v>
      </c>
      <c r="B198" s="26">
        <v>52</v>
      </c>
    </row>
    <row r="199" spans="1:2" x14ac:dyDescent="0.25">
      <c r="A199" s="20">
        <f t="shared" si="5"/>
        <v>430</v>
      </c>
      <c r="B199" s="26">
        <v>52.4</v>
      </c>
    </row>
    <row r="200" spans="1:2" x14ac:dyDescent="0.25">
      <c r="A200" s="20">
        <f t="shared" si="5"/>
        <v>431</v>
      </c>
      <c r="B200" s="26">
        <v>52.8</v>
      </c>
    </row>
    <row r="201" spans="1:2" x14ac:dyDescent="0.25">
      <c r="A201" s="20">
        <f t="shared" si="5"/>
        <v>432</v>
      </c>
      <c r="B201" s="26">
        <v>53.2</v>
      </c>
    </row>
    <row r="202" spans="1:2" x14ac:dyDescent="0.25">
      <c r="A202" s="20">
        <f t="shared" si="5"/>
        <v>433</v>
      </c>
      <c r="B202" s="26">
        <v>53.6</v>
      </c>
    </row>
    <row r="203" spans="1:2" x14ac:dyDescent="0.25">
      <c r="A203" s="20">
        <f t="shared" si="5"/>
        <v>434</v>
      </c>
      <c r="B203" s="26">
        <v>54</v>
      </c>
    </row>
    <row r="204" spans="1:2" x14ac:dyDescent="0.25">
      <c r="A204" s="20">
        <f t="shared" si="5"/>
        <v>435</v>
      </c>
      <c r="B204" s="26">
        <v>54.4</v>
      </c>
    </row>
    <row r="205" spans="1:2" x14ac:dyDescent="0.25">
      <c r="A205" s="20">
        <f t="shared" si="5"/>
        <v>436</v>
      </c>
      <c r="B205" s="26">
        <v>54.8</v>
      </c>
    </row>
    <row r="206" spans="1:2" x14ac:dyDescent="0.25">
      <c r="A206" s="20">
        <f t="shared" si="5"/>
        <v>437</v>
      </c>
      <c r="B206" s="26">
        <v>55.2</v>
      </c>
    </row>
    <row r="207" spans="1:2" x14ac:dyDescent="0.25">
      <c r="A207" s="20">
        <f t="shared" si="5"/>
        <v>438</v>
      </c>
      <c r="B207" s="26">
        <v>55.6</v>
      </c>
    </row>
    <row r="208" spans="1:2" x14ac:dyDescent="0.25">
      <c r="A208" s="20">
        <f t="shared" si="5"/>
        <v>439</v>
      </c>
      <c r="B208" s="26">
        <v>56</v>
      </c>
    </row>
    <row r="209" spans="1:2" x14ac:dyDescent="0.25">
      <c r="A209" s="20">
        <f t="shared" si="5"/>
        <v>440</v>
      </c>
      <c r="B209" s="26">
        <v>56.4</v>
      </c>
    </row>
    <row r="210" spans="1:2" x14ac:dyDescent="0.25">
      <c r="A210" s="20">
        <f t="shared" si="5"/>
        <v>441</v>
      </c>
      <c r="B210" s="26">
        <v>56.8</v>
      </c>
    </row>
    <row r="211" spans="1:2" x14ac:dyDescent="0.25">
      <c r="A211" s="20">
        <f t="shared" si="5"/>
        <v>442</v>
      </c>
      <c r="B211" s="26">
        <v>57.2</v>
      </c>
    </row>
    <row r="212" spans="1:2" x14ac:dyDescent="0.25">
      <c r="A212" s="20">
        <f t="shared" si="5"/>
        <v>443</v>
      </c>
      <c r="B212" s="26">
        <v>57.6</v>
      </c>
    </row>
    <row r="213" spans="1:2" x14ac:dyDescent="0.25">
      <c r="A213" s="20">
        <f t="shared" si="5"/>
        <v>444</v>
      </c>
      <c r="B213" s="26">
        <v>58</v>
      </c>
    </row>
    <row r="214" spans="1:2" x14ac:dyDescent="0.25">
      <c r="A214" s="20">
        <f t="shared" si="5"/>
        <v>445</v>
      </c>
      <c r="B214" s="26">
        <v>58.4</v>
      </c>
    </row>
    <row r="215" spans="1:2" x14ac:dyDescent="0.25">
      <c r="A215" s="20">
        <f t="shared" si="5"/>
        <v>446</v>
      </c>
      <c r="B215" s="26">
        <v>58.8</v>
      </c>
    </row>
    <row r="216" spans="1:2" x14ac:dyDescent="0.25">
      <c r="A216" s="20">
        <f t="shared" si="5"/>
        <v>447</v>
      </c>
      <c r="B216" s="26">
        <v>59.2</v>
      </c>
    </row>
    <row r="217" spans="1:2" x14ac:dyDescent="0.25">
      <c r="A217" s="20">
        <f t="shared" si="5"/>
        <v>448</v>
      </c>
      <c r="B217" s="26">
        <v>59.6</v>
      </c>
    </row>
    <row r="218" spans="1:2" x14ac:dyDescent="0.25">
      <c r="A218" s="20">
        <f t="shared" si="5"/>
        <v>449</v>
      </c>
      <c r="B218" s="26">
        <v>59.999999999999901</v>
      </c>
    </row>
    <row r="219" spans="1:2" x14ac:dyDescent="0.25">
      <c r="A219" s="20">
        <f t="shared" si="5"/>
        <v>450</v>
      </c>
      <c r="B219" s="26">
        <v>60.399999999999899</v>
      </c>
    </row>
    <row r="220" spans="1:2" x14ac:dyDescent="0.25">
      <c r="A220" s="20">
        <f t="shared" si="5"/>
        <v>451</v>
      </c>
      <c r="B220" s="26">
        <v>60.799999999999898</v>
      </c>
    </row>
    <row r="221" spans="1:2" x14ac:dyDescent="0.25">
      <c r="A221" s="20">
        <f t="shared" si="5"/>
        <v>452</v>
      </c>
      <c r="B221" s="26">
        <v>61.199999999999903</v>
      </c>
    </row>
    <row r="222" spans="1:2" x14ac:dyDescent="0.25">
      <c r="A222" s="20">
        <f t="shared" si="5"/>
        <v>453</v>
      </c>
      <c r="B222" s="26">
        <v>61.599999999999902</v>
      </c>
    </row>
    <row r="223" spans="1:2" x14ac:dyDescent="0.25">
      <c r="A223" s="20">
        <f t="shared" si="5"/>
        <v>454</v>
      </c>
      <c r="B223" s="26">
        <v>61.999999999999901</v>
      </c>
    </row>
    <row r="224" spans="1:2" x14ac:dyDescent="0.25">
      <c r="A224" s="20">
        <f t="shared" si="5"/>
        <v>455</v>
      </c>
      <c r="B224" s="26">
        <v>62.399999999999899</v>
      </c>
    </row>
    <row r="225" spans="1:2" x14ac:dyDescent="0.25">
      <c r="A225" s="20">
        <f t="shared" si="5"/>
        <v>456</v>
      </c>
      <c r="B225" s="26">
        <v>62.799999999999898</v>
      </c>
    </row>
    <row r="226" spans="1:2" x14ac:dyDescent="0.25">
      <c r="A226" s="20">
        <f t="shared" si="5"/>
        <v>457</v>
      </c>
      <c r="B226" s="26">
        <v>63.199999999999903</v>
      </c>
    </row>
    <row r="227" spans="1:2" x14ac:dyDescent="0.25">
      <c r="A227" s="20">
        <f t="shared" si="5"/>
        <v>458</v>
      </c>
      <c r="B227" s="26">
        <v>63.599999999999902</v>
      </c>
    </row>
    <row r="228" spans="1:2" x14ac:dyDescent="0.25">
      <c r="A228" s="20">
        <f t="shared" si="5"/>
        <v>459</v>
      </c>
      <c r="B228" s="26">
        <v>63.999999999999901</v>
      </c>
    </row>
    <row r="229" spans="1:2" x14ac:dyDescent="0.25">
      <c r="A229" s="20">
        <f t="shared" si="5"/>
        <v>460</v>
      </c>
      <c r="B229" s="26">
        <v>64.399999999999906</v>
      </c>
    </row>
    <row r="230" spans="1:2" x14ac:dyDescent="0.25">
      <c r="A230" s="20">
        <f t="shared" si="5"/>
        <v>461</v>
      </c>
      <c r="B230" s="26">
        <v>64.799999999999898</v>
      </c>
    </row>
    <row r="231" spans="1:2" x14ac:dyDescent="0.25">
      <c r="A231" s="20">
        <f t="shared" si="5"/>
        <v>462</v>
      </c>
      <c r="B231" s="26">
        <v>65.199999999999903</v>
      </c>
    </row>
    <row r="232" spans="1:2" x14ac:dyDescent="0.25">
      <c r="A232" s="20">
        <f t="shared" si="5"/>
        <v>463</v>
      </c>
      <c r="B232" s="26">
        <v>65.599999999999895</v>
      </c>
    </row>
    <row r="233" spans="1:2" x14ac:dyDescent="0.25">
      <c r="A233" s="20">
        <f t="shared" si="5"/>
        <v>464</v>
      </c>
      <c r="B233" s="26">
        <v>65.999999999999901</v>
      </c>
    </row>
    <row r="234" spans="1:2" x14ac:dyDescent="0.25">
      <c r="A234" s="20">
        <f t="shared" si="5"/>
        <v>465</v>
      </c>
      <c r="B234" s="26">
        <v>66.399999999999906</v>
      </c>
    </row>
    <row r="235" spans="1:2" x14ac:dyDescent="0.25">
      <c r="A235" s="20">
        <f t="shared" si="5"/>
        <v>466</v>
      </c>
      <c r="B235" s="26">
        <v>66.799999999999898</v>
      </c>
    </row>
    <row r="236" spans="1:2" x14ac:dyDescent="0.25">
      <c r="A236" s="20">
        <f t="shared" si="5"/>
        <v>467</v>
      </c>
      <c r="B236" s="26">
        <v>67.199999999999903</v>
      </c>
    </row>
    <row r="237" spans="1:2" x14ac:dyDescent="0.25">
      <c r="A237" s="20">
        <f t="shared" si="5"/>
        <v>468</v>
      </c>
      <c r="B237" s="26">
        <v>67.599999999999895</v>
      </c>
    </row>
    <row r="238" spans="1:2" x14ac:dyDescent="0.25">
      <c r="A238" s="20">
        <f t="shared" si="5"/>
        <v>469</v>
      </c>
      <c r="B238" s="26">
        <v>67.999999999999901</v>
      </c>
    </row>
    <row r="239" spans="1:2" x14ac:dyDescent="0.25">
      <c r="A239" s="20">
        <f t="shared" si="5"/>
        <v>470</v>
      </c>
      <c r="B239" s="26">
        <v>68.399999999999906</v>
      </c>
    </row>
    <row r="240" spans="1:2" x14ac:dyDescent="0.25">
      <c r="A240" s="20">
        <f t="shared" si="5"/>
        <v>471</v>
      </c>
      <c r="B240" s="26">
        <v>68.799999999999898</v>
      </c>
    </row>
    <row r="241" spans="1:2" x14ac:dyDescent="0.25">
      <c r="A241" s="20">
        <f t="shared" si="5"/>
        <v>472</v>
      </c>
      <c r="B241" s="26">
        <v>69.199999999999903</v>
      </c>
    </row>
    <row r="242" spans="1:2" x14ac:dyDescent="0.25">
      <c r="A242" s="20">
        <f t="shared" si="5"/>
        <v>473</v>
      </c>
      <c r="B242" s="26">
        <v>69.599999999999895</v>
      </c>
    </row>
    <row r="243" spans="1:2" x14ac:dyDescent="0.25">
      <c r="A243" s="20">
        <f t="shared" si="5"/>
        <v>474</v>
      </c>
      <c r="B243" s="26">
        <v>69.999999999999901</v>
      </c>
    </row>
    <row r="244" spans="1:2" x14ac:dyDescent="0.25">
      <c r="A244" s="20">
        <f t="shared" si="5"/>
        <v>475</v>
      </c>
      <c r="B244" s="26">
        <v>70.399999999999906</v>
      </c>
    </row>
    <row r="245" spans="1:2" x14ac:dyDescent="0.25">
      <c r="A245" s="20">
        <f t="shared" si="5"/>
        <v>476</v>
      </c>
      <c r="B245" s="26">
        <v>70.799999999999898</v>
      </c>
    </row>
    <row r="246" spans="1:2" x14ac:dyDescent="0.25">
      <c r="A246" s="20">
        <f t="shared" si="5"/>
        <v>477</v>
      </c>
      <c r="B246" s="26">
        <v>71.199999999999903</v>
      </c>
    </row>
    <row r="247" spans="1:2" x14ac:dyDescent="0.25">
      <c r="A247" s="20">
        <f t="shared" si="5"/>
        <v>478</v>
      </c>
      <c r="B247" s="26">
        <v>71.599999999999895</v>
      </c>
    </row>
    <row r="248" spans="1:2" x14ac:dyDescent="0.25">
      <c r="A248" s="20">
        <f t="shared" si="5"/>
        <v>479</v>
      </c>
      <c r="B248" s="26">
        <v>71.999999999999901</v>
      </c>
    </row>
    <row r="249" spans="1:2" x14ac:dyDescent="0.25">
      <c r="A249" s="20">
        <f t="shared" si="5"/>
        <v>480</v>
      </c>
      <c r="B249" s="26">
        <v>72.399999999999906</v>
      </c>
    </row>
    <row r="250" spans="1:2" x14ac:dyDescent="0.25">
      <c r="A250" s="20">
        <f t="shared" si="5"/>
        <v>481</v>
      </c>
      <c r="B250" s="26">
        <v>72.799999999999898</v>
      </c>
    </row>
    <row r="251" spans="1:2" x14ac:dyDescent="0.25">
      <c r="A251" s="20">
        <f t="shared" si="5"/>
        <v>482</v>
      </c>
      <c r="B251" s="26">
        <v>73.199999999999903</v>
      </c>
    </row>
    <row r="252" spans="1:2" x14ac:dyDescent="0.25">
      <c r="A252" s="20">
        <f t="shared" si="5"/>
        <v>483</v>
      </c>
      <c r="B252" s="26">
        <v>73.599999999999895</v>
      </c>
    </row>
    <row r="253" spans="1:2" x14ac:dyDescent="0.25">
      <c r="A253" s="20">
        <f t="shared" ref="A253:A316" si="6">A252+1</f>
        <v>484</v>
      </c>
      <c r="B253" s="26">
        <v>73.999999999999901</v>
      </c>
    </row>
    <row r="254" spans="1:2" x14ac:dyDescent="0.25">
      <c r="A254" s="20">
        <f t="shared" si="6"/>
        <v>485</v>
      </c>
      <c r="B254" s="26">
        <v>74.399999999999906</v>
      </c>
    </row>
    <row r="255" spans="1:2" x14ac:dyDescent="0.25">
      <c r="A255" s="20">
        <f t="shared" si="6"/>
        <v>486</v>
      </c>
      <c r="B255" s="26">
        <v>74.799999999999898</v>
      </c>
    </row>
    <row r="256" spans="1:2" x14ac:dyDescent="0.25">
      <c r="A256" s="20">
        <f t="shared" si="6"/>
        <v>487</v>
      </c>
      <c r="B256" s="26">
        <v>75.199999999999903</v>
      </c>
    </row>
    <row r="257" spans="1:2" x14ac:dyDescent="0.25">
      <c r="A257" s="20">
        <f t="shared" si="6"/>
        <v>488</v>
      </c>
      <c r="B257" s="26">
        <v>75.599999999999895</v>
      </c>
    </row>
    <row r="258" spans="1:2" x14ac:dyDescent="0.25">
      <c r="A258" s="20">
        <f t="shared" si="6"/>
        <v>489</v>
      </c>
      <c r="B258" s="26">
        <v>75.999999999999901</v>
      </c>
    </row>
    <row r="259" spans="1:2" x14ac:dyDescent="0.25">
      <c r="A259" s="20">
        <f t="shared" si="6"/>
        <v>490</v>
      </c>
      <c r="B259" s="26">
        <v>76.399999999999906</v>
      </c>
    </row>
    <row r="260" spans="1:2" x14ac:dyDescent="0.25">
      <c r="A260" s="20">
        <f t="shared" si="6"/>
        <v>491</v>
      </c>
      <c r="B260" s="26">
        <v>76.799999999999898</v>
      </c>
    </row>
    <row r="261" spans="1:2" x14ac:dyDescent="0.25">
      <c r="A261" s="20">
        <f t="shared" si="6"/>
        <v>492</v>
      </c>
      <c r="B261" s="26">
        <v>77.199999999999903</v>
      </c>
    </row>
    <row r="262" spans="1:2" x14ac:dyDescent="0.25">
      <c r="A262" s="20">
        <f t="shared" si="6"/>
        <v>493</v>
      </c>
      <c r="B262" s="26">
        <v>77.599999999999895</v>
      </c>
    </row>
    <row r="263" spans="1:2" x14ac:dyDescent="0.25">
      <c r="A263" s="20">
        <f t="shared" si="6"/>
        <v>494</v>
      </c>
      <c r="B263" s="26">
        <v>77.999999999999901</v>
      </c>
    </row>
    <row r="264" spans="1:2" x14ac:dyDescent="0.25">
      <c r="A264" s="20">
        <f t="shared" si="6"/>
        <v>495</v>
      </c>
      <c r="B264" s="26">
        <v>78.399999999999906</v>
      </c>
    </row>
    <row r="265" spans="1:2" x14ac:dyDescent="0.25">
      <c r="A265" s="20">
        <f t="shared" si="6"/>
        <v>496</v>
      </c>
      <c r="B265" s="26">
        <v>78.799999999999898</v>
      </c>
    </row>
    <row r="266" spans="1:2" x14ac:dyDescent="0.25">
      <c r="A266" s="20">
        <f t="shared" si="6"/>
        <v>497</v>
      </c>
      <c r="B266" s="26">
        <v>79.199999999999903</v>
      </c>
    </row>
    <row r="267" spans="1:2" x14ac:dyDescent="0.25">
      <c r="A267" s="20">
        <f t="shared" si="6"/>
        <v>498</v>
      </c>
      <c r="B267" s="26">
        <v>79.599999999999895</v>
      </c>
    </row>
    <row r="268" spans="1:2" x14ac:dyDescent="0.25">
      <c r="A268" s="20">
        <f t="shared" si="6"/>
        <v>499</v>
      </c>
      <c r="B268" s="26">
        <v>79.999999999999901</v>
      </c>
    </row>
    <row r="269" spans="1:2" x14ac:dyDescent="0.25">
      <c r="A269" s="20">
        <f t="shared" si="6"/>
        <v>500</v>
      </c>
      <c r="B269" s="26">
        <v>80.399999999999906</v>
      </c>
    </row>
    <row r="270" spans="1:2" x14ac:dyDescent="0.25">
      <c r="A270" s="20">
        <f t="shared" si="6"/>
        <v>501</v>
      </c>
      <c r="B270" s="26">
        <v>80.799999999999898</v>
      </c>
    </row>
    <row r="271" spans="1:2" x14ac:dyDescent="0.25">
      <c r="A271" s="20">
        <f t="shared" si="6"/>
        <v>502</v>
      </c>
      <c r="B271" s="26">
        <v>81.199999999999903</v>
      </c>
    </row>
    <row r="272" spans="1:2" x14ac:dyDescent="0.25">
      <c r="A272" s="20">
        <f t="shared" si="6"/>
        <v>503</v>
      </c>
      <c r="B272" s="26">
        <v>81.599999999999895</v>
      </c>
    </row>
    <row r="273" spans="1:2" x14ac:dyDescent="0.25">
      <c r="A273" s="20">
        <f t="shared" si="6"/>
        <v>504</v>
      </c>
      <c r="B273" s="26">
        <v>81.999999999999901</v>
      </c>
    </row>
    <row r="274" spans="1:2" x14ac:dyDescent="0.25">
      <c r="A274" s="20">
        <f t="shared" si="6"/>
        <v>505</v>
      </c>
      <c r="B274" s="26">
        <v>82.399999999999906</v>
      </c>
    </row>
    <row r="275" spans="1:2" x14ac:dyDescent="0.25">
      <c r="A275" s="20">
        <f t="shared" si="6"/>
        <v>506</v>
      </c>
      <c r="B275" s="26">
        <v>82.799999999999898</v>
      </c>
    </row>
    <row r="276" spans="1:2" x14ac:dyDescent="0.25">
      <c r="A276" s="20">
        <f t="shared" si="6"/>
        <v>507</v>
      </c>
      <c r="B276" s="26">
        <v>83.199999999999903</v>
      </c>
    </row>
    <row r="277" spans="1:2" x14ac:dyDescent="0.25">
      <c r="A277" s="20">
        <f t="shared" si="6"/>
        <v>508</v>
      </c>
      <c r="B277" s="26">
        <v>83.599999999999895</v>
      </c>
    </row>
    <row r="278" spans="1:2" x14ac:dyDescent="0.25">
      <c r="A278" s="20">
        <f t="shared" si="6"/>
        <v>509</v>
      </c>
      <c r="B278" s="26">
        <v>83.999999999999901</v>
      </c>
    </row>
    <row r="279" spans="1:2" x14ac:dyDescent="0.25">
      <c r="A279" s="20">
        <f t="shared" si="6"/>
        <v>510</v>
      </c>
      <c r="B279" s="26">
        <v>84.399999999999906</v>
      </c>
    </row>
    <row r="280" spans="1:2" x14ac:dyDescent="0.25">
      <c r="A280" s="20">
        <f t="shared" si="6"/>
        <v>511</v>
      </c>
      <c r="B280" s="26">
        <v>84.799999999999898</v>
      </c>
    </row>
    <row r="281" spans="1:2" x14ac:dyDescent="0.25">
      <c r="A281" s="20">
        <f t="shared" si="6"/>
        <v>512</v>
      </c>
      <c r="B281" s="26">
        <v>85.199999999999903</v>
      </c>
    </row>
    <row r="282" spans="1:2" x14ac:dyDescent="0.25">
      <c r="A282" s="20">
        <f t="shared" si="6"/>
        <v>513</v>
      </c>
      <c r="B282" s="26">
        <v>85.599999999999895</v>
      </c>
    </row>
    <row r="283" spans="1:2" x14ac:dyDescent="0.25">
      <c r="A283" s="20">
        <f t="shared" si="6"/>
        <v>514</v>
      </c>
      <c r="B283" s="26">
        <v>85.999999999999901</v>
      </c>
    </row>
    <row r="284" spans="1:2" x14ac:dyDescent="0.25">
      <c r="A284" s="20">
        <f t="shared" si="6"/>
        <v>515</v>
      </c>
      <c r="B284" s="26">
        <v>86.399999999999906</v>
      </c>
    </row>
    <row r="285" spans="1:2" x14ac:dyDescent="0.25">
      <c r="A285" s="20">
        <f t="shared" si="6"/>
        <v>516</v>
      </c>
      <c r="B285" s="26">
        <v>86.799999999999898</v>
      </c>
    </row>
    <row r="286" spans="1:2" x14ac:dyDescent="0.25">
      <c r="A286" s="20">
        <f t="shared" si="6"/>
        <v>517</v>
      </c>
      <c r="B286" s="26">
        <v>87.199999999999903</v>
      </c>
    </row>
    <row r="287" spans="1:2" x14ac:dyDescent="0.25">
      <c r="A287" s="20">
        <f t="shared" si="6"/>
        <v>518</v>
      </c>
      <c r="B287" s="26">
        <v>87.599999999999895</v>
      </c>
    </row>
    <row r="288" spans="1:2" x14ac:dyDescent="0.25">
      <c r="A288" s="20">
        <f t="shared" si="6"/>
        <v>519</v>
      </c>
      <c r="B288" s="26">
        <v>87.999999999999801</v>
      </c>
    </row>
    <row r="289" spans="1:2" x14ac:dyDescent="0.25">
      <c r="A289" s="20">
        <f t="shared" si="6"/>
        <v>520</v>
      </c>
      <c r="B289" s="26">
        <v>88.399999999999807</v>
      </c>
    </row>
    <row r="290" spans="1:2" x14ac:dyDescent="0.25">
      <c r="A290" s="20">
        <f t="shared" si="6"/>
        <v>521</v>
      </c>
      <c r="B290" s="26">
        <v>88.799999999999798</v>
      </c>
    </row>
    <row r="291" spans="1:2" x14ac:dyDescent="0.25">
      <c r="A291" s="20">
        <f t="shared" si="6"/>
        <v>522</v>
      </c>
      <c r="B291" s="26">
        <v>89.199999999999804</v>
      </c>
    </row>
    <row r="292" spans="1:2" x14ac:dyDescent="0.25">
      <c r="A292" s="20">
        <f t="shared" si="6"/>
        <v>523</v>
      </c>
      <c r="B292" s="26">
        <v>89.599999999999795</v>
      </c>
    </row>
    <row r="293" spans="1:2" x14ac:dyDescent="0.25">
      <c r="A293" s="20">
        <f t="shared" si="6"/>
        <v>524</v>
      </c>
      <c r="B293" s="26">
        <v>89.999999999999801</v>
      </c>
    </row>
    <row r="294" spans="1:2" x14ac:dyDescent="0.25">
      <c r="A294" s="20">
        <f t="shared" si="6"/>
        <v>525</v>
      </c>
      <c r="B294" s="26">
        <v>90.399999999999807</v>
      </c>
    </row>
    <row r="295" spans="1:2" x14ac:dyDescent="0.25">
      <c r="A295" s="20">
        <f t="shared" si="6"/>
        <v>526</v>
      </c>
      <c r="B295" s="26">
        <v>90.799999999999798</v>
      </c>
    </row>
    <row r="296" spans="1:2" x14ac:dyDescent="0.25">
      <c r="A296" s="20">
        <f t="shared" si="6"/>
        <v>527</v>
      </c>
      <c r="B296" s="26">
        <v>91.199999999999804</v>
      </c>
    </row>
    <row r="297" spans="1:2" x14ac:dyDescent="0.25">
      <c r="A297" s="20">
        <f t="shared" si="6"/>
        <v>528</v>
      </c>
      <c r="B297" s="26">
        <v>91.599999999999795</v>
      </c>
    </row>
    <row r="298" spans="1:2" x14ac:dyDescent="0.25">
      <c r="A298" s="20">
        <f t="shared" si="6"/>
        <v>529</v>
      </c>
      <c r="B298" s="26">
        <v>91.999999999999801</v>
      </c>
    </row>
    <row r="299" spans="1:2" x14ac:dyDescent="0.25">
      <c r="A299" s="20">
        <f t="shared" si="6"/>
        <v>530</v>
      </c>
      <c r="B299" s="26">
        <v>92.399999999999807</v>
      </c>
    </row>
    <row r="300" spans="1:2" x14ac:dyDescent="0.25">
      <c r="A300" s="20">
        <f t="shared" si="6"/>
        <v>531</v>
      </c>
      <c r="B300" s="26">
        <v>92.799999999999798</v>
      </c>
    </row>
    <row r="301" spans="1:2" x14ac:dyDescent="0.25">
      <c r="A301" s="20">
        <f t="shared" si="6"/>
        <v>532</v>
      </c>
      <c r="B301" s="26">
        <v>93.199999999999804</v>
      </c>
    </row>
    <row r="302" spans="1:2" x14ac:dyDescent="0.25">
      <c r="A302" s="20">
        <f t="shared" si="6"/>
        <v>533</v>
      </c>
      <c r="B302" s="26">
        <v>93.599999999999795</v>
      </c>
    </row>
    <row r="303" spans="1:2" x14ac:dyDescent="0.25">
      <c r="A303" s="20">
        <f t="shared" si="6"/>
        <v>534</v>
      </c>
      <c r="B303" s="26">
        <v>93.999999999999801</v>
      </c>
    </row>
    <row r="304" spans="1:2" x14ac:dyDescent="0.25">
      <c r="A304" s="20">
        <f t="shared" si="6"/>
        <v>535</v>
      </c>
      <c r="B304" s="26">
        <v>94.399999999999807</v>
      </c>
    </row>
    <row r="305" spans="1:2" x14ac:dyDescent="0.25">
      <c r="A305" s="20">
        <f t="shared" si="6"/>
        <v>536</v>
      </c>
      <c r="B305" s="26">
        <v>94.799999999999798</v>
      </c>
    </row>
    <row r="306" spans="1:2" x14ac:dyDescent="0.25">
      <c r="A306" s="20">
        <f t="shared" si="6"/>
        <v>537</v>
      </c>
      <c r="B306" s="26">
        <v>95.199999999999804</v>
      </c>
    </row>
    <row r="307" spans="1:2" x14ac:dyDescent="0.25">
      <c r="A307" s="20">
        <f t="shared" si="6"/>
        <v>538</v>
      </c>
      <c r="B307" s="26">
        <v>95.599999999999795</v>
      </c>
    </row>
    <row r="308" spans="1:2" x14ac:dyDescent="0.25">
      <c r="A308" s="20">
        <f t="shared" si="6"/>
        <v>539</v>
      </c>
      <c r="B308" s="26">
        <v>95.999999999999801</v>
      </c>
    </row>
    <row r="309" spans="1:2" x14ac:dyDescent="0.25">
      <c r="A309" s="20">
        <f t="shared" si="6"/>
        <v>540</v>
      </c>
      <c r="B309" s="26">
        <v>96.399999999999807</v>
      </c>
    </row>
    <row r="310" spans="1:2" x14ac:dyDescent="0.25">
      <c r="A310" s="20">
        <f t="shared" si="6"/>
        <v>541</v>
      </c>
      <c r="B310" s="26">
        <v>96.799999999999798</v>
      </c>
    </row>
    <row r="311" spans="1:2" x14ac:dyDescent="0.25">
      <c r="A311" s="20">
        <f t="shared" si="6"/>
        <v>542</v>
      </c>
      <c r="B311" s="26">
        <v>97.199999999999804</v>
      </c>
    </row>
    <row r="312" spans="1:2" x14ac:dyDescent="0.25">
      <c r="A312" s="20">
        <f t="shared" si="6"/>
        <v>543</v>
      </c>
      <c r="B312" s="26">
        <v>97.599999999999795</v>
      </c>
    </row>
    <row r="313" spans="1:2" x14ac:dyDescent="0.25">
      <c r="A313" s="20">
        <f t="shared" si="6"/>
        <v>544</v>
      </c>
      <c r="B313" s="26">
        <v>97.999999999999801</v>
      </c>
    </row>
    <row r="314" spans="1:2" x14ac:dyDescent="0.25">
      <c r="A314" s="20">
        <f t="shared" si="6"/>
        <v>545</v>
      </c>
      <c r="B314" s="26">
        <v>98.399999999999807</v>
      </c>
    </row>
    <row r="315" spans="1:2" x14ac:dyDescent="0.25">
      <c r="A315" s="20">
        <f t="shared" si="6"/>
        <v>546</v>
      </c>
      <c r="B315" s="26">
        <v>98.799999999999798</v>
      </c>
    </row>
    <row r="316" spans="1:2" x14ac:dyDescent="0.25">
      <c r="A316" s="20">
        <f t="shared" si="6"/>
        <v>547</v>
      </c>
      <c r="B316" s="26">
        <v>99.199999999999804</v>
      </c>
    </row>
    <row r="317" spans="1:2" x14ac:dyDescent="0.25">
      <c r="A317" s="20">
        <f t="shared" ref="A317:A380" si="7">A316+1</f>
        <v>548</v>
      </c>
      <c r="B317" s="26">
        <v>99.599999999999795</v>
      </c>
    </row>
    <row r="318" spans="1:2" x14ac:dyDescent="0.25">
      <c r="A318" s="20">
        <f t="shared" si="7"/>
        <v>549</v>
      </c>
      <c r="B318" s="26">
        <v>99.999999999999801</v>
      </c>
    </row>
    <row r="319" spans="1:2" x14ac:dyDescent="0.25">
      <c r="A319" s="20">
        <f t="shared" si="7"/>
        <v>550</v>
      </c>
      <c r="B319" s="26">
        <v>100.4</v>
      </c>
    </row>
    <row r="320" spans="1:2" x14ac:dyDescent="0.25">
      <c r="A320" s="20">
        <f t="shared" si="7"/>
        <v>551</v>
      </c>
      <c r="B320" s="26">
        <v>100.8</v>
      </c>
    </row>
    <row r="321" spans="1:2" x14ac:dyDescent="0.25">
      <c r="A321" s="20">
        <f t="shared" si="7"/>
        <v>552</v>
      </c>
      <c r="B321" s="26">
        <v>101.2</v>
      </c>
    </row>
    <row r="322" spans="1:2" x14ac:dyDescent="0.25">
      <c r="A322" s="20">
        <f t="shared" si="7"/>
        <v>553</v>
      </c>
      <c r="B322" s="26">
        <v>101.6</v>
      </c>
    </row>
    <row r="323" spans="1:2" x14ac:dyDescent="0.25">
      <c r="A323" s="20">
        <f t="shared" si="7"/>
        <v>554</v>
      </c>
      <c r="B323" s="26">
        <v>102</v>
      </c>
    </row>
    <row r="324" spans="1:2" x14ac:dyDescent="0.25">
      <c r="A324" s="20">
        <f t="shared" si="7"/>
        <v>555</v>
      </c>
      <c r="B324" s="26">
        <v>102.4</v>
      </c>
    </row>
    <row r="325" spans="1:2" x14ac:dyDescent="0.25">
      <c r="A325" s="20">
        <f t="shared" si="7"/>
        <v>556</v>
      </c>
      <c r="B325" s="26">
        <v>102.8</v>
      </c>
    </row>
    <row r="326" spans="1:2" x14ac:dyDescent="0.25">
      <c r="A326" s="20">
        <f t="shared" si="7"/>
        <v>557</v>
      </c>
      <c r="B326" s="26">
        <v>103.2</v>
      </c>
    </row>
    <row r="327" spans="1:2" x14ac:dyDescent="0.25">
      <c r="A327" s="20">
        <f t="shared" si="7"/>
        <v>558</v>
      </c>
      <c r="B327" s="26">
        <v>103.6</v>
      </c>
    </row>
    <row r="328" spans="1:2" x14ac:dyDescent="0.25">
      <c r="A328" s="20">
        <f t="shared" si="7"/>
        <v>559</v>
      </c>
      <c r="B328" s="26">
        <v>104</v>
      </c>
    </row>
    <row r="329" spans="1:2" x14ac:dyDescent="0.25">
      <c r="A329" s="20">
        <f t="shared" si="7"/>
        <v>560</v>
      </c>
      <c r="B329" s="26">
        <v>104.4</v>
      </c>
    </row>
    <row r="330" spans="1:2" x14ac:dyDescent="0.25">
      <c r="A330" s="20">
        <f t="shared" si="7"/>
        <v>561</v>
      </c>
      <c r="B330" s="26">
        <v>104.8</v>
      </c>
    </row>
    <row r="331" spans="1:2" x14ac:dyDescent="0.25">
      <c r="A331" s="20">
        <f t="shared" si="7"/>
        <v>562</v>
      </c>
      <c r="B331" s="26">
        <v>105.2</v>
      </c>
    </row>
    <row r="332" spans="1:2" x14ac:dyDescent="0.25">
      <c r="A332" s="20">
        <f t="shared" si="7"/>
        <v>563</v>
      </c>
      <c r="B332" s="26">
        <v>105.6</v>
      </c>
    </row>
    <row r="333" spans="1:2" x14ac:dyDescent="0.25">
      <c r="A333" s="20">
        <f t="shared" si="7"/>
        <v>564</v>
      </c>
      <c r="B333" s="26">
        <v>106</v>
      </c>
    </row>
    <row r="334" spans="1:2" x14ac:dyDescent="0.25">
      <c r="A334" s="20">
        <f t="shared" si="7"/>
        <v>565</v>
      </c>
      <c r="B334" s="26">
        <v>106.4</v>
      </c>
    </row>
    <row r="335" spans="1:2" x14ac:dyDescent="0.25">
      <c r="A335" s="20">
        <f t="shared" si="7"/>
        <v>566</v>
      </c>
      <c r="B335" s="26">
        <v>106.8</v>
      </c>
    </row>
    <row r="336" spans="1:2" x14ac:dyDescent="0.25">
      <c r="A336" s="20">
        <f t="shared" si="7"/>
        <v>567</v>
      </c>
      <c r="B336" s="26">
        <v>107.2</v>
      </c>
    </row>
    <row r="337" spans="1:2" x14ac:dyDescent="0.25">
      <c r="A337" s="20">
        <f t="shared" si="7"/>
        <v>568</v>
      </c>
      <c r="B337" s="26">
        <v>107.6</v>
      </c>
    </row>
    <row r="338" spans="1:2" x14ac:dyDescent="0.25">
      <c r="A338" s="20">
        <f t="shared" si="7"/>
        <v>569</v>
      </c>
      <c r="B338" s="26">
        <v>108</v>
      </c>
    </row>
    <row r="339" spans="1:2" x14ac:dyDescent="0.25">
      <c r="A339" s="20">
        <f t="shared" si="7"/>
        <v>570</v>
      </c>
      <c r="B339" s="26">
        <v>108.4</v>
      </c>
    </row>
    <row r="340" spans="1:2" x14ac:dyDescent="0.25">
      <c r="A340" s="20">
        <f t="shared" si="7"/>
        <v>571</v>
      </c>
      <c r="B340" s="26">
        <v>108.8</v>
      </c>
    </row>
    <row r="341" spans="1:2" x14ac:dyDescent="0.25">
      <c r="A341" s="20">
        <f t="shared" si="7"/>
        <v>572</v>
      </c>
      <c r="B341" s="26">
        <v>109.2</v>
      </c>
    </row>
    <row r="342" spans="1:2" x14ac:dyDescent="0.25">
      <c r="A342" s="20">
        <f t="shared" si="7"/>
        <v>573</v>
      </c>
      <c r="B342" s="26">
        <v>109.6</v>
      </c>
    </row>
    <row r="343" spans="1:2" x14ac:dyDescent="0.25">
      <c r="A343" s="20">
        <f t="shared" si="7"/>
        <v>574</v>
      </c>
      <c r="B343" s="26">
        <v>110</v>
      </c>
    </row>
    <row r="344" spans="1:2" x14ac:dyDescent="0.25">
      <c r="A344" s="20">
        <f t="shared" si="7"/>
        <v>575</v>
      </c>
      <c r="B344" s="26">
        <v>110.4</v>
      </c>
    </row>
    <row r="345" spans="1:2" x14ac:dyDescent="0.25">
      <c r="A345" s="20">
        <f t="shared" si="7"/>
        <v>576</v>
      </c>
      <c r="B345" s="26">
        <v>110.8</v>
      </c>
    </row>
    <row r="346" spans="1:2" x14ac:dyDescent="0.25">
      <c r="A346" s="20">
        <f t="shared" si="7"/>
        <v>577</v>
      </c>
      <c r="B346" s="26">
        <v>111.2</v>
      </c>
    </row>
    <row r="347" spans="1:2" x14ac:dyDescent="0.25">
      <c r="A347" s="20">
        <f t="shared" si="7"/>
        <v>578</v>
      </c>
      <c r="B347" s="26">
        <v>111.6</v>
      </c>
    </row>
    <row r="348" spans="1:2" x14ac:dyDescent="0.25">
      <c r="A348" s="20">
        <f t="shared" si="7"/>
        <v>579</v>
      </c>
      <c r="B348" s="26">
        <v>112</v>
      </c>
    </row>
    <row r="349" spans="1:2" x14ac:dyDescent="0.25">
      <c r="A349" s="20">
        <f t="shared" si="7"/>
        <v>580</v>
      </c>
      <c r="B349" s="26">
        <v>112.4</v>
      </c>
    </row>
    <row r="350" spans="1:2" x14ac:dyDescent="0.25">
      <c r="A350" s="20">
        <f t="shared" si="7"/>
        <v>581</v>
      </c>
      <c r="B350" s="26">
        <v>112.8</v>
      </c>
    </row>
    <row r="351" spans="1:2" x14ac:dyDescent="0.25">
      <c r="A351" s="20">
        <f t="shared" si="7"/>
        <v>582</v>
      </c>
      <c r="B351" s="26">
        <v>113.2</v>
      </c>
    </row>
    <row r="352" spans="1:2" x14ac:dyDescent="0.25">
      <c r="A352" s="20">
        <f t="shared" si="7"/>
        <v>583</v>
      </c>
      <c r="B352" s="26">
        <v>113.6</v>
      </c>
    </row>
    <row r="353" spans="1:2" x14ac:dyDescent="0.25">
      <c r="A353" s="20">
        <f t="shared" si="7"/>
        <v>584</v>
      </c>
      <c r="B353" s="26">
        <v>114</v>
      </c>
    </row>
    <row r="354" spans="1:2" x14ac:dyDescent="0.25">
      <c r="A354" s="20">
        <f t="shared" si="7"/>
        <v>585</v>
      </c>
      <c r="B354" s="26">
        <v>114.4</v>
      </c>
    </row>
    <row r="355" spans="1:2" x14ac:dyDescent="0.25">
      <c r="A355" s="20">
        <f t="shared" si="7"/>
        <v>586</v>
      </c>
      <c r="B355" s="26">
        <v>114.8</v>
      </c>
    </row>
    <row r="356" spans="1:2" x14ac:dyDescent="0.25">
      <c r="A356" s="20">
        <f t="shared" si="7"/>
        <v>587</v>
      </c>
      <c r="B356" s="26">
        <v>115.2</v>
      </c>
    </row>
    <row r="357" spans="1:2" x14ac:dyDescent="0.25">
      <c r="A357" s="20">
        <f t="shared" si="7"/>
        <v>588</v>
      </c>
      <c r="B357" s="26">
        <v>115.6</v>
      </c>
    </row>
    <row r="358" spans="1:2" x14ac:dyDescent="0.25">
      <c r="A358" s="20">
        <f t="shared" si="7"/>
        <v>589</v>
      </c>
      <c r="B358" s="26">
        <v>116</v>
      </c>
    </row>
    <row r="359" spans="1:2" x14ac:dyDescent="0.25">
      <c r="A359" s="20">
        <f t="shared" si="7"/>
        <v>590</v>
      </c>
      <c r="B359" s="26">
        <v>116.4</v>
      </c>
    </row>
    <row r="360" spans="1:2" x14ac:dyDescent="0.25">
      <c r="A360" s="20">
        <f t="shared" si="7"/>
        <v>591</v>
      </c>
      <c r="B360" s="26">
        <v>116.8</v>
      </c>
    </row>
    <row r="361" spans="1:2" x14ac:dyDescent="0.25">
      <c r="A361" s="20">
        <f t="shared" si="7"/>
        <v>592</v>
      </c>
      <c r="B361" s="26">
        <v>117.2</v>
      </c>
    </row>
    <row r="362" spans="1:2" x14ac:dyDescent="0.25">
      <c r="A362" s="20">
        <f t="shared" si="7"/>
        <v>593</v>
      </c>
      <c r="B362" s="26">
        <v>117.6</v>
      </c>
    </row>
    <row r="363" spans="1:2" x14ac:dyDescent="0.25">
      <c r="A363" s="20">
        <f t="shared" si="7"/>
        <v>594</v>
      </c>
      <c r="B363" s="26">
        <v>118</v>
      </c>
    </row>
    <row r="364" spans="1:2" x14ac:dyDescent="0.25">
      <c r="A364" s="20">
        <f t="shared" si="7"/>
        <v>595</v>
      </c>
      <c r="B364" s="26">
        <v>118.4</v>
      </c>
    </row>
    <row r="365" spans="1:2" x14ac:dyDescent="0.25">
      <c r="A365" s="20">
        <f t="shared" si="7"/>
        <v>596</v>
      </c>
      <c r="B365" s="26">
        <v>118.8</v>
      </c>
    </row>
    <row r="366" spans="1:2" x14ac:dyDescent="0.25">
      <c r="A366" s="20">
        <f t="shared" si="7"/>
        <v>597</v>
      </c>
      <c r="B366" s="26">
        <v>119.2</v>
      </c>
    </row>
    <row r="367" spans="1:2" x14ac:dyDescent="0.25">
      <c r="A367" s="20">
        <f t="shared" si="7"/>
        <v>598</v>
      </c>
      <c r="B367" s="26">
        <v>119.6</v>
      </c>
    </row>
    <row r="368" spans="1:2" x14ac:dyDescent="0.25">
      <c r="A368" s="20">
        <f t="shared" si="7"/>
        <v>599</v>
      </c>
      <c r="B368" s="26">
        <v>120</v>
      </c>
    </row>
    <row r="369" spans="1:2" x14ac:dyDescent="0.25">
      <c r="A369" s="20">
        <f t="shared" si="7"/>
        <v>600</v>
      </c>
      <c r="B369" s="26">
        <v>120.4</v>
      </c>
    </row>
    <row r="370" spans="1:2" x14ac:dyDescent="0.25">
      <c r="A370" s="20">
        <f t="shared" si="7"/>
        <v>601</v>
      </c>
      <c r="B370" s="26">
        <v>120.8</v>
      </c>
    </row>
    <row r="371" spans="1:2" x14ac:dyDescent="0.25">
      <c r="A371" s="20">
        <f t="shared" si="7"/>
        <v>602</v>
      </c>
      <c r="B371" s="26">
        <v>121.2</v>
      </c>
    </row>
    <row r="372" spans="1:2" x14ac:dyDescent="0.25">
      <c r="A372" s="20">
        <f t="shared" si="7"/>
        <v>603</v>
      </c>
      <c r="B372" s="26">
        <v>121.6</v>
      </c>
    </row>
    <row r="373" spans="1:2" x14ac:dyDescent="0.25">
      <c r="A373" s="20">
        <f t="shared" si="7"/>
        <v>604</v>
      </c>
      <c r="B373" s="26">
        <v>122</v>
      </c>
    </row>
    <row r="374" spans="1:2" x14ac:dyDescent="0.25">
      <c r="A374" s="20">
        <f t="shared" si="7"/>
        <v>605</v>
      </c>
      <c r="B374" s="26">
        <v>122.4</v>
      </c>
    </row>
    <row r="375" spans="1:2" x14ac:dyDescent="0.25">
      <c r="A375" s="20">
        <f t="shared" si="7"/>
        <v>606</v>
      </c>
      <c r="B375" s="26">
        <v>122.8</v>
      </c>
    </row>
    <row r="376" spans="1:2" x14ac:dyDescent="0.25">
      <c r="A376" s="20">
        <f t="shared" si="7"/>
        <v>607</v>
      </c>
      <c r="B376" s="26">
        <v>123.2</v>
      </c>
    </row>
    <row r="377" spans="1:2" x14ac:dyDescent="0.25">
      <c r="A377" s="20">
        <f t="shared" si="7"/>
        <v>608</v>
      </c>
      <c r="B377" s="26">
        <v>123.6</v>
      </c>
    </row>
    <row r="378" spans="1:2" x14ac:dyDescent="0.25">
      <c r="A378" s="20">
        <f t="shared" si="7"/>
        <v>609</v>
      </c>
      <c r="B378" s="26">
        <v>124</v>
      </c>
    </row>
    <row r="379" spans="1:2" x14ac:dyDescent="0.25">
      <c r="A379" s="20">
        <f t="shared" si="7"/>
        <v>610</v>
      </c>
      <c r="B379" s="26">
        <v>124.4</v>
      </c>
    </row>
    <row r="380" spans="1:2" x14ac:dyDescent="0.25">
      <c r="A380" s="20">
        <f t="shared" si="7"/>
        <v>611</v>
      </c>
      <c r="B380" s="26">
        <v>124.8</v>
      </c>
    </row>
    <row r="381" spans="1:2" x14ac:dyDescent="0.25">
      <c r="A381" s="20">
        <f t="shared" ref="A381:A444" si="8">A380+1</f>
        <v>612</v>
      </c>
      <c r="B381" s="26">
        <v>125.2</v>
      </c>
    </row>
    <row r="382" spans="1:2" x14ac:dyDescent="0.25">
      <c r="A382" s="20">
        <f t="shared" si="8"/>
        <v>613</v>
      </c>
      <c r="B382" s="26">
        <v>125.6</v>
      </c>
    </row>
    <row r="383" spans="1:2" x14ac:dyDescent="0.25">
      <c r="A383" s="20">
        <f t="shared" si="8"/>
        <v>614</v>
      </c>
      <c r="B383" s="26">
        <v>126</v>
      </c>
    </row>
    <row r="384" spans="1:2" x14ac:dyDescent="0.25">
      <c r="A384" s="20">
        <f t="shared" si="8"/>
        <v>615</v>
      </c>
      <c r="B384" s="26">
        <v>126.4</v>
      </c>
    </row>
    <row r="385" spans="1:2" x14ac:dyDescent="0.25">
      <c r="A385" s="20">
        <f t="shared" si="8"/>
        <v>616</v>
      </c>
      <c r="B385" s="26">
        <v>126.8</v>
      </c>
    </row>
    <row r="386" spans="1:2" x14ac:dyDescent="0.25">
      <c r="A386" s="20">
        <f t="shared" si="8"/>
        <v>617</v>
      </c>
      <c r="B386" s="26">
        <v>127.2</v>
      </c>
    </row>
    <row r="387" spans="1:2" x14ac:dyDescent="0.25">
      <c r="A387" s="20">
        <f t="shared" si="8"/>
        <v>618</v>
      </c>
      <c r="B387" s="26">
        <v>127.6</v>
      </c>
    </row>
    <row r="388" spans="1:2" x14ac:dyDescent="0.25">
      <c r="A388" s="20">
        <f t="shared" si="8"/>
        <v>619</v>
      </c>
      <c r="B388" s="26">
        <v>128</v>
      </c>
    </row>
    <row r="389" spans="1:2" x14ac:dyDescent="0.25">
      <c r="A389" s="20">
        <f t="shared" si="8"/>
        <v>620</v>
      </c>
      <c r="B389" s="26">
        <v>128.4</v>
      </c>
    </row>
    <row r="390" spans="1:2" x14ac:dyDescent="0.25">
      <c r="A390" s="20">
        <f t="shared" si="8"/>
        <v>621</v>
      </c>
      <c r="B390" s="26">
        <v>128.80000000000001</v>
      </c>
    </row>
    <row r="391" spans="1:2" x14ac:dyDescent="0.25">
      <c r="A391" s="20">
        <f t="shared" si="8"/>
        <v>622</v>
      </c>
      <c r="B391" s="26">
        <v>129.19999999999999</v>
      </c>
    </row>
    <row r="392" spans="1:2" x14ac:dyDescent="0.25">
      <c r="A392" s="20">
        <f t="shared" si="8"/>
        <v>623</v>
      </c>
      <c r="B392" s="26">
        <v>129.6</v>
      </c>
    </row>
    <row r="393" spans="1:2" x14ac:dyDescent="0.25">
      <c r="A393" s="20">
        <f t="shared" si="8"/>
        <v>624</v>
      </c>
      <c r="B393" s="26">
        <v>130</v>
      </c>
    </row>
    <row r="394" spans="1:2" x14ac:dyDescent="0.25">
      <c r="A394" s="20">
        <f t="shared" si="8"/>
        <v>625</v>
      </c>
      <c r="B394" s="26">
        <v>130.4</v>
      </c>
    </row>
    <row r="395" spans="1:2" x14ac:dyDescent="0.25">
      <c r="A395" s="20">
        <f t="shared" si="8"/>
        <v>626</v>
      </c>
      <c r="B395" s="26">
        <v>130.80000000000001</v>
      </c>
    </row>
    <row r="396" spans="1:2" x14ac:dyDescent="0.25">
      <c r="A396" s="20">
        <f t="shared" si="8"/>
        <v>627</v>
      </c>
      <c r="B396" s="26">
        <v>131.19999999999999</v>
      </c>
    </row>
    <row r="397" spans="1:2" x14ac:dyDescent="0.25">
      <c r="A397" s="20">
        <f t="shared" si="8"/>
        <v>628</v>
      </c>
      <c r="B397" s="26">
        <v>131.6</v>
      </c>
    </row>
    <row r="398" spans="1:2" x14ac:dyDescent="0.25">
      <c r="A398" s="20">
        <f t="shared" si="8"/>
        <v>629</v>
      </c>
      <c r="B398" s="26">
        <v>132</v>
      </c>
    </row>
    <row r="399" spans="1:2" x14ac:dyDescent="0.25">
      <c r="A399" s="20">
        <f t="shared" si="8"/>
        <v>630</v>
      </c>
      <c r="B399" s="26">
        <v>132.4</v>
      </c>
    </row>
    <row r="400" spans="1:2" x14ac:dyDescent="0.25">
      <c r="A400" s="20">
        <f t="shared" si="8"/>
        <v>631</v>
      </c>
      <c r="B400" s="26">
        <v>132.80000000000001</v>
      </c>
    </row>
    <row r="401" spans="1:2" x14ac:dyDescent="0.25">
      <c r="A401" s="20">
        <f t="shared" si="8"/>
        <v>632</v>
      </c>
      <c r="B401" s="26">
        <v>133.19999999999999</v>
      </c>
    </row>
    <row r="402" spans="1:2" x14ac:dyDescent="0.25">
      <c r="A402" s="20">
        <f t="shared" si="8"/>
        <v>633</v>
      </c>
      <c r="B402" s="26">
        <v>133.6</v>
      </c>
    </row>
    <row r="403" spans="1:2" x14ac:dyDescent="0.25">
      <c r="A403" s="20">
        <f t="shared" si="8"/>
        <v>634</v>
      </c>
      <c r="B403" s="26">
        <v>134</v>
      </c>
    </row>
    <row r="404" spans="1:2" x14ac:dyDescent="0.25">
      <c r="A404" s="20">
        <f t="shared" si="8"/>
        <v>635</v>
      </c>
      <c r="B404" s="26">
        <v>134.4</v>
      </c>
    </row>
    <row r="405" spans="1:2" x14ac:dyDescent="0.25">
      <c r="A405" s="20">
        <f t="shared" si="8"/>
        <v>636</v>
      </c>
      <c r="B405" s="26">
        <v>134.80000000000001</v>
      </c>
    </row>
    <row r="406" spans="1:2" x14ac:dyDescent="0.25">
      <c r="A406" s="20">
        <f t="shared" si="8"/>
        <v>637</v>
      </c>
      <c r="B406" s="26">
        <v>135.19999999999999</v>
      </c>
    </row>
    <row r="407" spans="1:2" x14ac:dyDescent="0.25">
      <c r="A407" s="20">
        <f t="shared" si="8"/>
        <v>638</v>
      </c>
      <c r="B407" s="26">
        <v>135.6</v>
      </c>
    </row>
    <row r="408" spans="1:2" x14ac:dyDescent="0.25">
      <c r="A408" s="20">
        <f t="shared" si="8"/>
        <v>639</v>
      </c>
      <c r="B408" s="26">
        <v>136</v>
      </c>
    </row>
    <row r="409" spans="1:2" x14ac:dyDescent="0.25">
      <c r="A409" s="20">
        <f t="shared" si="8"/>
        <v>640</v>
      </c>
      <c r="B409" s="26">
        <v>136.4</v>
      </c>
    </row>
    <row r="410" spans="1:2" x14ac:dyDescent="0.25">
      <c r="A410" s="20">
        <f t="shared" si="8"/>
        <v>641</v>
      </c>
      <c r="B410" s="26">
        <v>136.80000000000001</v>
      </c>
    </row>
    <row r="411" spans="1:2" x14ac:dyDescent="0.25">
      <c r="A411" s="20">
        <f t="shared" si="8"/>
        <v>642</v>
      </c>
      <c r="B411" s="26">
        <v>137.19999999999999</v>
      </c>
    </row>
    <row r="412" spans="1:2" x14ac:dyDescent="0.25">
      <c r="A412" s="20">
        <f t="shared" si="8"/>
        <v>643</v>
      </c>
      <c r="B412" s="26">
        <v>137.6</v>
      </c>
    </row>
    <row r="413" spans="1:2" x14ac:dyDescent="0.25">
      <c r="A413" s="20">
        <f t="shared" si="8"/>
        <v>644</v>
      </c>
      <c r="B413" s="26">
        <v>138</v>
      </c>
    </row>
    <row r="414" spans="1:2" x14ac:dyDescent="0.25">
      <c r="A414" s="20">
        <f t="shared" si="8"/>
        <v>645</v>
      </c>
      <c r="B414" s="26">
        <v>138.4</v>
      </c>
    </row>
    <row r="415" spans="1:2" x14ac:dyDescent="0.25">
      <c r="A415" s="20">
        <f t="shared" si="8"/>
        <v>646</v>
      </c>
      <c r="B415" s="26">
        <v>138.80000000000001</v>
      </c>
    </row>
    <row r="416" spans="1:2" x14ac:dyDescent="0.25">
      <c r="A416" s="20">
        <f t="shared" si="8"/>
        <v>647</v>
      </c>
      <c r="B416" s="26">
        <v>139.19999999999999</v>
      </c>
    </row>
    <row r="417" spans="1:2" x14ac:dyDescent="0.25">
      <c r="A417" s="20">
        <f t="shared" si="8"/>
        <v>648</v>
      </c>
      <c r="B417" s="26">
        <v>139.6</v>
      </c>
    </row>
    <row r="418" spans="1:2" x14ac:dyDescent="0.25">
      <c r="A418" s="20">
        <f t="shared" si="8"/>
        <v>649</v>
      </c>
      <c r="B418" s="26">
        <v>140</v>
      </c>
    </row>
    <row r="419" spans="1:2" x14ac:dyDescent="0.25">
      <c r="A419" s="20">
        <f t="shared" si="8"/>
        <v>650</v>
      </c>
      <c r="B419" s="26">
        <v>140.4</v>
      </c>
    </row>
    <row r="420" spans="1:2" x14ac:dyDescent="0.25">
      <c r="A420" s="20">
        <f t="shared" si="8"/>
        <v>651</v>
      </c>
      <c r="B420" s="26">
        <v>140.80000000000001</v>
      </c>
    </row>
    <row r="421" spans="1:2" x14ac:dyDescent="0.25">
      <c r="A421" s="20">
        <f t="shared" si="8"/>
        <v>652</v>
      </c>
      <c r="B421" s="26">
        <v>141.19999999999999</v>
      </c>
    </row>
    <row r="422" spans="1:2" x14ac:dyDescent="0.25">
      <c r="A422" s="20">
        <f t="shared" si="8"/>
        <v>653</v>
      </c>
      <c r="B422" s="26">
        <v>141.6</v>
      </c>
    </row>
    <row r="423" spans="1:2" x14ac:dyDescent="0.25">
      <c r="A423" s="20">
        <f t="shared" si="8"/>
        <v>654</v>
      </c>
      <c r="B423" s="26">
        <v>142</v>
      </c>
    </row>
    <row r="424" spans="1:2" x14ac:dyDescent="0.25">
      <c r="A424" s="20">
        <f t="shared" si="8"/>
        <v>655</v>
      </c>
      <c r="B424" s="26">
        <v>142.4</v>
      </c>
    </row>
    <row r="425" spans="1:2" x14ac:dyDescent="0.25">
      <c r="A425" s="20">
        <f t="shared" si="8"/>
        <v>656</v>
      </c>
      <c r="B425" s="26">
        <v>142.80000000000001</v>
      </c>
    </row>
    <row r="426" spans="1:2" x14ac:dyDescent="0.25">
      <c r="A426" s="20">
        <f t="shared" si="8"/>
        <v>657</v>
      </c>
      <c r="B426" s="26">
        <v>143.19999999999999</v>
      </c>
    </row>
    <row r="427" spans="1:2" x14ac:dyDescent="0.25">
      <c r="A427" s="20">
        <f t="shared" si="8"/>
        <v>658</v>
      </c>
      <c r="B427" s="26">
        <v>143.6</v>
      </c>
    </row>
    <row r="428" spans="1:2" x14ac:dyDescent="0.25">
      <c r="A428" s="20">
        <f t="shared" si="8"/>
        <v>659</v>
      </c>
      <c r="B428" s="26">
        <v>144</v>
      </c>
    </row>
    <row r="429" spans="1:2" x14ac:dyDescent="0.25">
      <c r="A429" s="20">
        <f t="shared" si="8"/>
        <v>660</v>
      </c>
      <c r="B429" s="26">
        <v>144.4</v>
      </c>
    </row>
    <row r="430" spans="1:2" x14ac:dyDescent="0.25">
      <c r="A430" s="20">
        <f t="shared" si="8"/>
        <v>661</v>
      </c>
      <c r="B430" s="26">
        <v>144.80000000000001</v>
      </c>
    </row>
    <row r="431" spans="1:2" x14ac:dyDescent="0.25">
      <c r="A431" s="20">
        <f t="shared" si="8"/>
        <v>662</v>
      </c>
      <c r="B431" s="26">
        <v>145.19999999999999</v>
      </c>
    </row>
    <row r="432" spans="1:2" x14ac:dyDescent="0.25">
      <c r="A432" s="20">
        <f t="shared" si="8"/>
        <v>663</v>
      </c>
      <c r="B432" s="26">
        <v>145.6</v>
      </c>
    </row>
    <row r="433" spans="1:2" x14ac:dyDescent="0.25">
      <c r="A433" s="20">
        <f t="shared" si="8"/>
        <v>664</v>
      </c>
      <c r="B433" s="26">
        <v>146</v>
      </c>
    </row>
    <row r="434" spans="1:2" x14ac:dyDescent="0.25">
      <c r="A434" s="20">
        <f t="shared" si="8"/>
        <v>665</v>
      </c>
      <c r="B434" s="26">
        <v>146.4</v>
      </c>
    </row>
    <row r="435" spans="1:2" x14ac:dyDescent="0.25">
      <c r="A435" s="20">
        <f t="shared" si="8"/>
        <v>666</v>
      </c>
      <c r="B435" s="26">
        <v>146.80000000000001</v>
      </c>
    </row>
    <row r="436" spans="1:2" x14ac:dyDescent="0.25">
      <c r="A436" s="20">
        <f t="shared" si="8"/>
        <v>667</v>
      </c>
      <c r="B436" s="26">
        <v>147.19999999999999</v>
      </c>
    </row>
    <row r="437" spans="1:2" x14ac:dyDescent="0.25">
      <c r="A437" s="20">
        <f t="shared" si="8"/>
        <v>668</v>
      </c>
      <c r="B437" s="26">
        <v>147.6</v>
      </c>
    </row>
    <row r="438" spans="1:2" x14ac:dyDescent="0.25">
      <c r="A438" s="20">
        <f t="shared" si="8"/>
        <v>669</v>
      </c>
      <c r="B438" s="26">
        <v>148</v>
      </c>
    </row>
    <row r="439" spans="1:2" x14ac:dyDescent="0.25">
      <c r="A439" s="20">
        <f t="shared" si="8"/>
        <v>670</v>
      </c>
      <c r="B439" s="26">
        <v>148.4</v>
      </c>
    </row>
    <row r="440" spans="1:2" x14ac:dyDescent="0.25">
      <c r="A440" s="20">
        <f t="shared" si="8"/>
        <v>671</v>
      </c>
      <c r="B440" s="26">
        <v>148.80000000000001</v>
      </c>
    </row>
    <row r="441" spans="1:2" x14ac:dyDescent="0.25">
      <c r="A441" s="20">
        <f t="shared" si="8"/>
        <v>672</v>
      </c>
      <c r="B441" s="26">
        <v>149.19999999999999</v>
      </c>
    </row>
    <row r="442" spans="1:2" x14ac:dyDescent="0.25">
      <c r="A442" s="20">
        <f t="shared" si="8"/>
        <v>673</v>
      </c>
      <c r="B442" s="26">
        <v>149.6</v>
      </c>
    </row>
    <row r="443" spans="1:2" x14ac:dyDescent="0.25">
      <c r="A443" s="20">
        <f t="shared" si="8"/>
        <v>674</v>
      </c>
      <c r="B443" s="26">
        <v>150</v>
      </c>
    </row>
    <row r="444" spans="1:2" x14ac:dyDescent="0.25">
      <c r="A444" s="20">
        <f t="shared" si="8"/>
        <v>675</v>
      </c>
      <c r="B444" s="26">
        <v>150.4</v>
      </c>
    </row>
    <row r="445" spans="1:2" x14ac:dyDescent="0.25">
      <c r="A445" s="20">
        <f t="shared" ref="A445:A506" si="9">A444+1</f>
        <v>676</v>
      </c>
      <c r="B445" s="26">
        <v>150.80000000000001</v>
      </c>
    </row>
    <row r="446" spans="1:2" x14ac:dyDescent="0.25">
      <c r="A446" s="20">
        <f t="shared" si="9"/>
        <v>677</v>
      </c>
      <c r="B446" s="26">
        <v>151.19999999999999</v>
      </c>
    </row>
    <row r="447" spans="1:2" x14ac:dyDescent="0.25">
      <c r="A447" s="20">
        <f t="shared" si="9"/>
        <v>678</v>
      </c>
      <c r="B447" s="26">
        <v>151.6</v>
      </c>
    </row>
    <row r="448" spans="1:2" x14ac:dyDescent="0.25">
      <c r="A448" s="20">
        <f t="shared" si="9"/>
        <v>679</v>
      </c>
      <c r="B448" s="26">
        <v>152</v>
      </c>
    </row>
    <row r="449" spans="1:2" x14ac:dyDescent="0.25">
      <c r="A449" s="20">
        <f t="shared" si="9"/>
        <v>680</v>
      </c>
      <c r="B449" s="26">
        <v>152.4</v>
      </c>
    </row>
    <row r="450" spans="1:2" x14ac:dyDescent="0.25">
      <c r="A450" s="20">
        <f t="shared" si="9"/>
        <v>681</v>
      </c>
      <c r="B450" s="26">
        <v>152.80000000000001</v>
      </c>
    </row>
    <row r="451" spans="1:2" x14ac:dyDescent="0.25">
      <c r="A451" s="20">
        <f t="shared" si="9"/>
        <v>682</v>
      </c>
      <c r="B451" s="26">
        <v>153.19999999999999</v>
      </c>
    </row>
    <row r="452" spans="1:2" x14ac:dyDescent="0.25">
      <c r="A452" s="20">
        <f t="shared" si="9"/>
        <v>683</v>
      </c>
      <c r="B452" s="26">
        <v>153.6</v>
      </c>
    </row>
    <row r="453" spans="1:2" x14ac:dyDescent="0.25">
      <c r="A453" s="20">
        <f t="shared" si="9"/>
        <v>684</v>
      </c>
      <c r="B453" s="26">
        <v>154</v>
      </c>
    </row>
    <row r="454" spans="1:2" x14ac:dyDescent="0.25">
      <c r="A454" s="20">
        <f t="shared" si="9"/>
        <v>685</v>
      </c>
      <c r="B454" s="26">
        <v>154.4</v>
      </c>
    </row>
    <row r="455" spans="1:2" x14ac:dyDescent="0.25">
      <c r="A455" s="20">
        <f t="shared" si="9"/>
        <v>686</v>
      </c>
      <c r="B455" s="26">
        <v>154.80000000000001</v>
      </c>
    </row>
    <row r="456" spans="1:2" x14ac:dyDescent="0.25">
      <c r="A456" s="20">
        <f t="shared" si="9"/>
        <v>687</v>
      </c>
      <c r="B456" s="26">
        <v>155.19999999999999</v>
      </c>
    </row>
    <row r="457" spans="1:2" x14ac:dyDescent="0.25">
      <c r="A457" s="20">
        <f t="shared" si="9"/>
        <v>688</v>
      </c>
      <c r="B457" s="26">
        <v>155.6</v>
      </c>
    </row>
    <row r="458" spans="1:2" x14ac:dyDescent="0.25">
      <c r="A458" s="20">
        <f t="shared" si="9"/>
        <v>689</v>
      </c>
      <c r="B458" s="26">
        <v>156</v>
      </c>
    </row>
    <row r="459" spans="1:2" x14ac:dyDescent="0.25">
      <c r="A459" s="20">
        <f t="shared" si="9"/>
        <v>690</v>
      </c>
      <c r="B459" s="26">
        <v>156.4</v>
      </c>
    </row>
    <row r="460" spans="1:2" x14ac:dyDescent="0.25">
      <c r="A460" s="20">
        <f t="shared" si="9"/>
        <v>691</v>
      </c>
      <c r="B460" s="26">
        <v>156.80000000000001</v>
      </c>
    </row>
    <row r="461" spans="1:2" x14ac:dyDescent="0.25">
      <c r="A461" s="20">
        <f t="shared" si="9"/>
        <v>692</v>
      </c>
      <c r="B461" s="26">
        <v>157.19999999999999</v>
      </c>
    </row>
    <row r="462" spans="1:2" x14ac:dyDescent="0.25">
      <c r="A462" s="20">
        <f t="shared" si="9"/>
        <v>693</v>
      </c>
      <c r="B462" s="26">
        <v>157.6</v>
      </c>
    </row>
    <row r="463" spans="1:2" x14ac:dyDescent="0.25">
      <c r="A463" s="20">
        <f t="shared" si="9"/>
        <v>694</v>
      </c>
      <c r="B463" s="26">
        <v>158</v>
      </c>
    </row>
    <row r="464" spans="1:2" x14ac:dyDescent="0.25">
      <c r="A464" s="20">
        <f t="shared" si="9"/>
        <v>695</v>
      </c>
      <c r="B464" s="26">
        <v>158.4</v>
      </c>
    </row>
    <row r="465" spans="1:2" x14ac:dyDescent="0.25">
      <c r="A465" s="20">
        <f t="shared" si="9"/>
        <v>696</v>
      </c>
      <c r="B465" s="26">
        <v>158.80000000000001</v>
      </c>
    </row>
    <row r="466" spans="1:2" x14ac:dyDescent="0.25">
      <c r="A466" s="20">
        <f t="shared" si="9"/>
        <v>697</v>
      </c>
      <c r="B466" s="26">
        <v>159.19999999999999</v>
      </c>
    </row>
    <row r="467" spans="1:2" x14ac:dyDescent="0.25">
      <c r="A467" s="20">
        <f t="shared" si="9"/>
        <v>698</v>
      </c>
      <c r="B467" s="26">
        <v>159.6</v>
      </c>
    </row>
    <row r="468" spans="1:2" x14ac:dyDescent="0.25">
      <c r="A468" s="20">
        <f t="shared" si="9"/>
        <v>699</v>
      </c>
      <c r="B468" s="26">
        <v>160</v>
      </c>
    </row>
    <row r="469" spans="1:2" x14ac:dyDescent="0.25">
      <c r="A469" s="20">
        <f t="shared" si="9"/>
        <v>700</v>
      </c>
      <c r="B469" s="26">
        <v>160.4</v>
      </c>
    </row>
    <row r="470" spans="1:2" x14ac:dyDescent="0.25">
      <c r="A470" s="20">
        <f t="shared" si="9"/>
        <v>701</v>
      </c>
      <c r="B470" s="26">
        <v>160.80000000000001</v>
      </c>
    </row>
    <row r="471" spans="1:2" x14ac:dyDescent="0.25">
      <c r="A471" s="20">
        <f t="shared" si="9"/>
        <v>702</v>
      </c>
      <c r="B471" s="26">
        <v>161.19999999999999</v>
      </c>
    </row>
    <row r="472" spans="1:2" x14ac:dyDescent="0.25">
      <c r="A472" s="20">
        <f t="shared" si="9"/>
        <v>703</v>
      </c>
      <c r="B472" s="26">
        <v>161.6</v>
      </c>
    </row>
    <row r="473" spans="1:2" x14ac:dyDescent="0.25">
      <c r="A473" s="20">
        <f t="shared" si="9"/>
        <v>704</v>
      </c>
      <c r="B473" s="26">
        <v>162</v>
      </c>
    </row>
    <row r="474" spans="1:2" x14ac:dyDescent="0.25">
      <c r="A474" s="20">
        <f t="shared" si="9"/>
        <v>705</v>
      </c>
      <c r="B474" s="26">
        <v>162.4</v>
      </c>
    </row>
    <row r="475" spans="1:2" x14ac:dyDescent="0.25">
      <c r="A475" s="20">
        <f t="shared" si="9"/>
        <v>706</v>
      </c>
      <c r="B475" s="26">
        <v>162.80000000000001</v>
      </c>
    </row>
    <row r="476" spans="1:2" x14ac:dyDescent="0.25">
      <c r="A476" s="20">
        <f t="shared" si="9"/>
        <v>707</v>
      </c>
      <c r="B476" s="26">
        <v>163.19999999999999</v>
      </c>
    </row>
    <row r="477" spans="1:2" x14ac:dyDescent="0.25">
      <c r="A477" s="20">
        <f t="shared" si="9"/>
        <v>708</v>
      </c>
      <c r="B477" s="26">
        <v>163.6</v>
      </c>
    </row>
    <row r="478" spans="1:2" x14ac:dyDescent="0.25">
      <c r="A478" s="20">
        <f t="shared" si="9"/>
        <v>709</v>
      </c>
      <c r="B478" s="26">
        <v>164</v>
      </c>
    </row>
    <row r="479" spans="1:2" x14ac:dyDescent="0.25">
      <c r="A479" s="20">
        <f t="shared" si="9"/>
        <v>710</v>
      </c>
      <c r="B479" s="26">
        <v>164.4</v>
      </c>
    </row>
    <row r="480" spans="1:2" x14ac:dyDescent="0.25">
      <c r="A480" s="20">
        <f t="shared" si="9"/>
        <v>711</v>
      </c>
      <c r="B480" s="26">
        <v>164.8</v>
      </c>
    </row>
    <row r="481" spans="1:2" x14ac:dyDescent="0.25">
      <c r="A481" s="20">
        <f t="shared" si="9"/>
        <v>712</v>
      </c>
      <c r="B481" s="26">
        <v>165.2</v>
      </c>
    </row>
    <row r="482" spans="1:2" x14ac:dyDescent="0.25">
      <c r="A482" s="20">
        <f t="shared" si="9"/>
        <v>713</v>
      </c>
      <c r="B482" s="26">
        <v>165.6</v>
      </c>
    </row>
    <row r="483" spans="1:2" x14ac:dyDescent="0.25">
      <c r="A483" s="20">
        <f t="shared" si="9"/>
        <v>714</v>
      </c>
      <c r="B483" s="26">
        <v>166</v>
      </c>
    </row>
    <row r="484" spans="1:2" x14ac:dyDescent="0.25">
      <c r="A484" s="20">
        <f t="shared" si="9"/>
        <v>715</v>
      </c>
      <c r="B484" s="26">
        <v>166.4</v>
      </c>
    </row>
    <row r="485" spans="1:2" x14ac:dyDescent="0.25">
      <c r="A485" s="20">
        <f t="shared" si="9"/>
        <v>716</v>
      </c>
      <c r="B485" s="26">
        <v>166.8</v>
      </c>
    </row>
    <row r="486" spans="1:2" x14ac:dyDescent="0.25">
      <c r="A486" s="20">
        <f t="shared" si="9"/>
        <v>717</v>
      </c>
      <c r="B486" s="26">
        <v>167.2</v>
      </c>
    </row>
    <row r="487" spans="1:2" x14ac:dyDescent="0.25">
      <c r="A487" s="20">
        <f t="shared" si="9"/>
        <v>718</v>
      </c>
      <c r="B487" s="26">
        <v>167.6</v>
      </c>
    </row>
    <row r="488" spans="1:2" x14ac:dyDescent="0.25">
      <c r="A488" s="20">
        <f t="shared" si="9"/>
        <v>719</v>
      </c>
      <c r="B488" s="26">
        <v>168</v>
      </c>
    </row>
    <row r="489" spans="1:2" x14ac:dyDescent="0.25">
      <c r="A489" s="20">
        <f t="shared" si="9"/>
        <v>720</v>
      </c>
      <c r="B489" s="26">
        <v>168.4</v>
      </c>
    </row>
    <row r="490" spans="1:2" x14ac:dyDescent="0.25">
      <c r="A490" s="20">
        <f t="shared" si="9"/>
        <v>721</v>
      </c>
      <c r="B490" s="26">
        <v>168.8</v>
      </c>
    </row>
    <row r="491" spans="1:2" x14ac:dyDescent="0.25">
      <c r="A491" s="20">
        <f t="shared" si="9"/>
        <v>722</v>
      </c>
      <c r="B491" s="26">
        <v>169.2</v>
      </c>
    </row>
    <row r="492" spans="1:2" x14ac:dyDescent="0.25">
      <c r="A492" s="20">
        <f t="shared" si="9"/>
        <v>723</v>
      </c>
      <c r="B492" s="26">
        <v>169.6</v>
      </c>
    </row>
    <row r="493" spans="1:2" x14ac:dyDescent="0.25">
      <c r="A493" s="20">
        <f t="shared" si="9"/>
        <v>724</v>
      </c>
      <c r="B493" s="26">
        <v>170</v>
      </c>
    </row>
    <row r="494" spans="1:2" x14ac:dyDescent="0.25">
      <c r="A494" s="20">
        <f t="shared" si="9"/>
        <v>725</v>
      </c>
      <c r="B494" s="26">
        <v>170.4</v>
      </c>
    </row>
    <row r="495" spans="1:2" x14ac:dyDescent="0.25">
      <c r="A495" s="20">
        <f t="shared" si="9"/>
        <v>726</v>
      </c>
      <c r="B495" s="26">
        <v>170.8</v>
      </c>
    </row>
    <row r="496" spans="1:2" x14ac:dyDescent="0.25">
      <c r="A496" s="20">
        <f t="shared" si="9"/>
        <v>727</v>
      </c>
      <c r="B496" s="26">
        <v>171.2</v>
      </c>
    </row>
    <row r="497" spans="1:2" x14ac:dyDescent="0.25">
      <c r="A497" s="20">
        <f t="shared" si="9"/>
        <v>728</v>
      </c>
      <c r="B497" s="26">
        <v>171.6</v>
      </c>
    </row>
    <row r="498" spans="1:2" x14ac:dyDescent="0.25">
      <c r="A498" s="20">
        <f t="shared" si="9"/>
        <v>729</v>
      </c>
      <c r="B498" s="26">
        <v>172</v>
      </c>
    </row>
    <row r="499" spans="1:2" x14ac:dyDescent="0.25">
      <c r="A499" s="20">
        <f t="shared" si="9"/>
        <v>730</v>
      </c>
      <c r="B499" s="26">
        <v>172.4</v>
      </c>
    </row>
    <row r="500" spans="1:2" x14ac:dyDescent="0.25">
      <c r="A500" s="20">
        <f t="shared" si="9"/>
        <v>731</v>
      </c>
      <c r="B500" s="26">
        <v>172.8</v>
      </c>
    </row>
    <row r="501" spans="1:2" x14ac:dyDescent="0.25">
      <c r="A501" s="20">
        <f t="shared" si="9"/>
        <v>732</v>
      </c>
      <c r="B501" s="26">
        <v>173.2</v>
      </c>
    </row>
    <row r="502" spans="1:2" x14ac:dyDescent="0.25">
      <c r="A502" s="20">
        <f t="shared" si="9"/>
        <v>733</v>
      </c>
      <c r="B502" s="26">
        <v>173.6</v>
      </c>
    </row>
    <row r="503" spans="1:2" x14ac:dyDescent="0.25">
      <c r="A503" s="20">
        <f t="shared" si="9"/>
        <v>734</v>
      </c>
      <c r="B503" s="26">
        <v>174</v>
      </c>
    </row>
    <row r="504" spans="1:2" x14ac:dyDescent="0.25">
      <c r="A504" s="20">
        <f t="shared" si="9"/>
        <v>735</v>
      </c>
      <c r="B504" s="26">
        <v>174.4</v>
      </c>
    </row>
    <row r="505" spans="1:2" x14ac:dyDescent="0.25">
      <c r="A505" s="20">
        <f t="shared" si="9"/>
        <v>736</v>
      </c>
      <c r="B505" s="26">
        <v>174.8</v>
      </c>
    </row>
    <row r="506" spans="1:2" x14ac:dyDescent="0.25">
      <c r="A506" s="20">
        <f t="shared" si="9"/>
        <v>737</v>
      </c>
      <c r="B506" s="26">
        <v>175.2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6"/>
  <sheetViews>
    <sheetView zoomScale="85" zoomScaleNormal="85" workbookViewId="0">
      <selection activeCell="F33" sqref="F33"/>
    </sheetView>
  </sheetViews>
  <sheetFormatPr defaultRowHeight="15" x14ac:dyDescent="0.25"/>
  <cols>
    <col min="1" max="2" width="9.42578125" style="14" customWidth="1"/>
    <col min="3" max="3" width="2.7109375" style="14" customWidth="1"/>
    <col min="4" max="5" width="9.42578125" style="14" customWidth="1"/>
    <col min="6" max="6" width="2.7109375" style="14" customWidth="1"/>
    <col min="7" max="8" width="9.42578125" style="14" customWidth="1"/>
    <col min="9" max="9" width="2.7109375" style="14" customWidth="1"/>
    <col min="10" max="11" width="9.42578125" style="14" customWidth="1"/>
    <col min="12" max="16384" width="9.140625" style="15"/>
  </cols>
  <sheetData>
    <row r="1" spans="1:11" ht="21" thickBot="1" x14ac:dyDescent="0.35">
      <c r="A1" s="13" t="s">
        <v>3</v>
      </c>
      <c r="G1" s="22" t="s">
        <v>4</v>
      </c>
      <c r="H1" s="23"/>
      <c r="I1" s="23"/>
      <c r="J1" s="24">
        <f>ROUNDDOWN('Sec E'!R2,0)</f>
        <v>4</v>
      </c>
      <c r="K1" s="25">
        <f>('Sec E'!R2-ROUNDDOWN('Sec E'!R2,0))*100</f>
        <v>58.999999999999986</v>
      </c>
    </row>
    <row r="3" spans="1:11" x14ac:dyDescent="0.25">
      <c r="A3" s="16">
        <f t="shared" ref="A3:A66" si="0">A4-1</f>
        <v>234</v>
      </c>
      <c r="B3" s="26">
        <v>-20</v>
      </c>
    </row>
    <row r="4" spans="1:11" x14ac:dyDescent="0.25">
      <c r="A4" s="16">
        <f t="shared" si="0"/>
        <v>235</v>
      </c>
      <c r="B4" s="26">
        <v>-19.600000000000001</v>
      </c>
    </row>
    <row r="5" spans="1:11" x14ac:dyDescent="0.25">
      <c r="A5" s="16">
        <f t="shared" si="0"/>
        <v>236</v>
      </c>
      <c r="B5" s="26">
        <v>-19.2</v>
      </c>
    </row>
    <row r="6" spans="1:11" x14ac:dyDescent="0.25">
      <c r="A6" s="16">
        <f t="shared" si="0"/>
        <v>237</v>
      </c>
      <c r="B6" s="26">
        <v>-18.8</v>
      </c>
    </row>
    <row r="7" spans="1:11" x14ac:dyDescent="0.25">
      <c r="A7" s="16">
        <f t="shared" si="0"/>
        <v>238</v>
      </c>
      <c r="B7" s="26">
        <v>-18.399999999999999</v>
      </c>
    </row>
    <row r="8" spans="1:11" x14ac:dyDescent="0.25">
      <c r="A8" s="16">
        <f t="shared" si="0"/>
        <v>239</v>
      </c>
      <c r="B8" s="26">
        <v>-18</v>
      </c>
    </row>
    <row r="9" spans="1:11" x14ac:dyDescent="0.25">
      <c r="A9" s="16">
        <f t="shared" si="0"/>
        <v>240</v>
      </c>
      <c r="B9" s="26">
        <v>-17.600000000000001</v>
      </c>
    </row>
    <row r="10" spans="1:11" x14ac:dyDescent="0.25">
      <c r="A10" s="16">
        <f t="shared" si="0"/>
        <v>241</v>
      </c>
      <c r="B10" s="26">
        <v>-17.2</v>
      </c>
    </row>
    <row r="11" spans="1:11" x14ac:dyDescent="0.25">
      <c r="A11" s="16">
        <f t="shared" si="0"/>
        <v>242</v>
      </c>
      <c r="B11" s="26">
        <v>-16.8</v>
      </c>
    </row>
    <row r="12" spans="1:11" x14ac:dyDescent="0.25">
      <c r="A12" s="16">
        <f t="shared" si="0"/>
        <v>243</v>
      </c>
      <c r="B12" s="26">
        <v>-16.399999999999999</v>
      </c>
    </row>
    <row r="13" spans="1:11" x14ac:dyDescent="0.25">
      <c r="A13" s="16">
        <f t="shared" si="0"/>
        <v>244</v>
      </c>
      <c r="B13" s="26">
        <v>-16</v>
      </c>
    </row>
    <row r="14" spans="1:11" x14ac:dyDescent="0.25">
      <c r="A14" s="16">
        <f t="shared" si="0"/>
        <v>245</v>
      </c>
      <c r="B14" s="26">
        <v>-15.6</v>
      </c>
    </row>
    <row r="15" spans="1:11" x14ac:dyDescent="0.25">
      <c r="A15" s="16">
        <f t="shared" si="0"/>
        <v>246</v>
      </c>
      <c r="B15" s="26">
        <v>-15.2</v>
      </c>
    </row>
    <row r="16" spans="1:11" x14ac:dyDescent="0.25">
      <c r="A16" s="16">
        <f t="shared" si="0"/>
        <v>247</v>
      </c>
      <c r="B16" s="26">
        <v>-14.8</v>
      </c>
    </row>
    <row r="17" spans="1:2" x14ac:dyDescent="0.25">
      <c r="A17" s="16">
        <f t="shared" si="0"/>
        <v>248</v>
      </c>
      <c r="B17" s="26">
        <v>-14.4</v>
      </c>
    </row>
    <row r="18" spans="1:2" x14ac:dyDescent="0.25">
      <c r="A18" s="16">
        <f t="shared" si="0"/>
        <v>249</v>
      </c>
      <c r="B18" s="26">
        <v>-14</v>
      </c>
    </row>
    <row r="19" spans="1:2" x14ac:dyDescent="0.25">
      <c r="A19" s="16">
        <f t="shared" si="0"/>
        <v>250</v>
      </c>
      <c r="B19" s="26">
        <v>-13.6</v>
      </c>
    </row>
    <row r="20" spans="1:2" x14ac:dyDescent="0.25">
      <c r="A20" s="16">
        <f t="shared" si="0"/>
        <v>251</v>
      </c>
      <c r="B20" s="26">
        <v>-13.2</v>
      </c>
    </row>
    <row r="21" spans="1:2" x14ac:dyDescent="0.25">
      <c r="A21" s="16">
        <f t="shared" si="0"/>
        <v>252</v>
      </c>
      <c r="B21" s="26">
        <v>-12.8</v>
      </c>
    </row>
    <row r="22" spans="1:2" x14ac:dyDescent="0.25">
      <c r="A22" s="16">
        <f t="shared" si="0"/>
        <v>253</v>
      </c>
      <c r="B22" s="26">
        <v>-12.4</v>
      </c>
    </row>
    <row r="23" spans="1:2" x14ac:dyDescent="0.25">
      <c r="A23" s="16">
        <f t="shared" si="0"/>
        <v>254</v>
      </c>
      <c r="B23" s="26">
        <v>-12</v>
      </c>
    </row>
    <row r="24" spans="1:2" x14ac:dyDescent="0.25">
      <c r="A24" s="16">
        <f t="shared" si="0"/>
        <v>255</v>
      </c>
      <c r="B24" s="26">
        <v>-11.6</v>
      </c>
    </row>
    <row r="25" spans="1:2" x14ac:dyDescent="0.25">
      <c r="A25" s="16">
        <f t="shared" si="0"/>
        <v>256</v>
      </c>
      <c r="B25" s="26">
        <v>-11.2</v>
      </c>
    </row>
    <row r="26" spans="1:2" x14ac:dyDescent="0.25">
      <c r="A26" s="16">
        <f t="shared" si="0"/>
        <v>257</v>
      </c>
      <c r="B26" s="26">
        <v>-10.8</v>
      </c>
    </row>
    <row r="27" spans="1:2" x14ac:dyDescent="0.25">
      <c r="A27" s="16">
        <f t="shared" si="0"/>
        <v>258</v>
      </c>
      <c r="B27" s="26">
        <v>-10.4</v>
      </c>
    </row>
    <row r="28" spans="1:2" x14ac:dyDescent="0.25">
      <c r="A28" s="16">
        <f t="shared" si="0"/>
        <v>259</v>
      </c>
      <c r="B28" s="26">
        <v>-10</v>
      </c>
    </row>
    <row r="29" spans="1:2" x14ac:dyDescent="0.25">
      <c r="A29" s="16">
        <f t="shared" si="0"/>
        <v>260</v>
      </c>
      <c r="B29" s="26">
        <v>-9.6</v>
      </c>
    </row>
    <row r="30" spans="1:2" x14ac:dyDescent="0.25">
      <c r="A30" s="16">
        <f t="shared" si="0"/>
        <v>261</v>
      </c>
      <c r="B30" s="26">
        <v>-9.1999999999999993</v>
      </c>
    </row>
    <row r="31" spans="1:2" x14ac:dyDescent="0.25">
      <c r="A31" s="16">
        <f t="shared" si="0"/>
        <v>262</v>
      </c>
      <c r="B31" s="26">
        <v>-8.8000000000000007</v>
      </c>
    </row>
    <row r="32" spans="1:2" x14ac:dyDescent="0.25">
      <c r="A32" s="16">
        <f t="shared" si="0"/>
        <v>263</v>
      </c>
      <c r="B32" s="26">
        <v>-8.4</v>
      </c>
    </row>
    <row r="33" spans="1:14" x14ac:dyDescent="0.25">
      <c r="A33" s="16">
        <f t="shared" si="0"/>
        <v>264</v>
      </c>
      <c r="B33" s="26">
        <v>-8</v>
      </c>
    </row>
    <row r="34" spans="1:14" x14ac:dyDescent="0.25">
      <c r="A34" s="16">
        <f t="shared" si="0"/>
        <v>265</v>
      </c>
      <c r="B34" s="26">
        <v>-7.6</v>
      </c>
      <c r="N34" s="17"/>
    </row>
    <row r="35" spans="1:14" x14ac:dyDescent="0.25">
      <c r="A35" s="16">
        <f t="shared" si="0"/>
        <v>266</v>
      </c>
      <c r="B35" s="26">
        <v>-7.2</v>
      </c>
    </row>
    <row r="36" spans="1:14" x14ac:dyDescent="0.25">
      <c r="A36" s="16">
        <f t="shared" si="0"/>
        <v>267</v>
      </c>
      <c r="B36" s="26">
        <v>-6.8</v>
      </c>
    </row>
    <row r="37" spans="1:14" x14ac:dyDescent="0.25">
      <c r="A37" s="16">
        <f t="shared" si="0"/>
        <v>268</v>
      </c>
      <c r="B37" s="26">
        <v>-6.4</v>
      </c>
    </row>
    <row r="38" spans="1:14" x14ac:dyDescent="0.25">
      <c r="A38" s="16">
        <f t="shared" si="0"/>
        <v>269</v>
      </c>
      <c r="B38" s="26">
        <v>-6</v>
      </c>
    </row>
    <row r="39" spans="1:14" x14ac:dyDescent="0.25">
      <c r="A39" s="16">
        <f t="shared" si="0"/>
        <v>270</v>
      </c>
      <c r="B39" s="26">
        <v>-5.6</v>
      </c>
    </row>
    <row r="40" spans="1:14" x14ac:dyDescent="0.25">
      <c r="A40" s="16">
        <f t="shared" si="0"/>
        <v>271</v>
      </c>
      <c r="B40" s="26">
        <v>-5.2</v>
      </c>
    </row>
    <row r="41" spans="1:14" x14ac:dyDescent="0.25">
      <c r="A41" s="16">
        <f t="shared" si="0"/>
        <v>272</v>
      </c>
      <c r="B41" s="26">
        <v>-4.8</v>
      </c>
    </row>
    <row r="42" spans="1:14" x14ac:dyDescent="0.25">
      <c r="A42" s="16">
        <f t="shared" si="0"/>
        <v>273</v>
      </c>
      <c r="B42" s="26">
        <v>-4.4000000000000004</v>
      </c>
    </row>
    <row r="43" spans="1:14" x14ac:dyDescent="0.25">
      <c r="A43" s="16">
        <f t="shared" si="0"/>
        <v>274</v>
      </c>
      <c r="B43" s="26">
        <v>-4</v>
      </c>
    </row>
    <row r="44" spans="1:14" x14ac:dyDescent="0.25">
      <c r="A44" s="16">
        <f t="shared" si="0"/>
        <v>275</v>
      </c>
      <c r="B44" s="26">
        <v>-3.6</v>
      </c>
    </row>
    <row r="45" spans="1:14" x14ac:dyDescent="0.25">
      <c r="A45" s="16">
        <f t="shared" si="0"/>
        <v>276</v>
      </c>
      <c r="B45" s="26">
        <v>-3.2</v>
      </c>
    </row>
    <row r="46" spans="1:14" x14ac:dyDescent="0.25">
      <c r="A46" s="16">
        <f t="shared" si="0"/>
        <v>277</v>
      </c>
      <c r="B46" s="26">
        <v>-2.8</v>
      </c>
    </row>
    <row r="47" spans="1:14" x14ac:dyDescent="0.25">
      <c r="A47" s="16">
        <f t="shared" si="0"/>
        <v>278</v>
      </c>
      <c r="B47" s="26">
        <v>-2.4</v>
      </c>
    </row>
    <row r="48" spans="1:14" x14ac:dyDescent="0.25">
      <c r="A48" s="16">
        <f t="shared" si="0"/>
        <v>279</v>
      </c>
      <c r="B48" s="26">
        <v>-2</v>
      </c>
    </row>
    <row r="49" spans="1:2" x14ac:dyDescent="0.25">
      <c r="A49" s="16">
        <f t="shared" si="0"/>
        <v>280</v>
      </c>
      <c r="B49" s="26">
        <v>-1.6</v>
      </c>
    </row>
    <row r="50" spans="1:2" x14ac:dyDescent="0.25">
      <c r="A50" s="16">
        <f t="shared" si="0"/>
        <v>281</v>
      </c>
      <c r="B50" s="26">
        <v>-1.2</v>
      </c>
    </row>
    <row r="51" spans="1:2" x14ac:dyDescent="0.25">
      <c r="A51" s="16">
        <f t="shared" si="0"/>
        <v>282</v>
      </c>
      <c r="B51" s="26">
        <v>-0.8</v>
      </c>
    </row>
    <row r="52" spans="1:2" x14ac:dyDescent="0.25">
      <c r="A52" s="16">
        <f t="shared" si="0"/>
        <v>283</v>
      </c>
      <c r="B52" s="26">
        <v>-0.4</v>
      </c>
    </row>
    <row r="53" spans="1:2" x14ac:dyDescent="0.25">
      <c r="A53" s="18">
        <f t="shared" si="0"/>
        <v>284</v>
      </c>
      <c r="B53" s="27">
        <v>0</v>
      </c>
    </row>
    <row r="54" spans="1:2" x14ac:dyDescent="0.25">
      <c r="A54" s="18">
        <f t="shared" si="0"/>
        <v>285</v>
      </c>
      <c r="B54" s="27">
        <v>0</v>
      </c>
    </row>
    <row r="55" spans="1:2" x14ac:dyDescent="0.25">
      <c r="A55" s="18">
        <f t="shared" si="0"/>
        <v>286</v>
      </c>
      <c r="B55" s="27">
        <v>0</v>
      </c>
    </row>
    <row r="56" spans="1:2" x14ac:dyDescent="0.25">
      <c r="A56" s="18">
        <f t="shared" si="0"/>
        <v>287</v>
      </c>
      <c r="B56" s="27">
        <v>0</v>
      </c>
    </row>
    <row r="57" spans="1:2" x14ac:dyDescent="0.25">
      <c r="A57" s="18">
        <f t="shared" si="0"/>
        <v>288</v>
      </c>
      <c r="B57" s="27">
        <v>0</v>
      </c>
    </row>
    <row r="58" spans="1:2" x14ac:dyDescent="0.25">
      <c r="A58" s="18">
        <f t="shared" si="0"/>
        <v>289</v>
      </c>
      <c r="B58" s="27">
        <v>0</v>
      </c>
    </row>
    <row r="59" spans="1:2" x14ac:dyDescent="0.25">
      <c r="A59" s="18">
        <f t="shared" si="0"/>
        <v>290</v>
      </c>
      <c r="B59" s="27">
        <v>0</v>
      </c>
    </row>
    <row r="60" spans="1:2" x14ac:dyDescent="0.25">
      <c r="A60" s="18">
        <f t="shared" si="0"/>
        <v>291</v>
      </c>
      <c r="B60" s="27">
        <v>0</v>
      </c>
    </row>
    <row r="61" spans="1:2" x14ac:dyDescent="0.25">
      <c r="A61" s="18">
        <f t="shared" si="0"/>
        <v>292</v>
      </c>
      <c r="B61" s="27">
        <v>0</v>
      </c>
    </row>
    <row r="62" spans="1:2" x14ac:dyDescent="0.25">
      <c r="A62" s="18">
        <f t="shared" si="0"/>
        <v>293</v>
      </c>
      <c r="B62" s="27">
        <v>0</v>
      </c>
    </row>
    <row r="63" spans="1:2" x14ac:dyDescent="0.25">
      <c r="A63" s="18">
        <f t="shared" si="0"/>
        <v>294</v>
      </c>
      <c r="B63" s="27">
        <v>0</v>
      </c>
    </row>
    <row r="64" spans="1:2" x14ac:dyDescent="0.25">
      <c r="A64" s="18">
        <f t="shared" si="0"/>
        <v>295</v>
      </c>
      <c r="B64" s="27">
        <v>0</v>
      </c>
    </row>
    <row r="65" spans="1:5" x14ac:dyDescent="0.25">
      <c r="A65" s="18">
        <f t="shared" si="0"/>
        <v>296</v>
      </c>
      <c r="B65" s="27">
        <v>0</v>
      </c>
    </row>
    <row r="66" spans="1:5" x14ac:dyDescent="0.25">
      <c r="A66" s="18">
        <f t="shared" si="0"/>
        <v>297</v>
      </c>
      <c r="B66" s="27">
        <v>0</v>
      </c>
    </row>
    <row r="67" spans="1:5" x14ac:dyDescent="0.25">
      <c r="A67" s="18">
        <f>A68-1</f>
        <v>298</v>
      </c>
      <c r="B67" s="27">
        <v>0</v>
      </c>
    </row>
    <row r="68" spans="1:5" x14ac:dyDescent="0.25">
      <c r="A68" s="19">
        <f>($J$1*60)+$K$1</f>
        <v>299</v>
      </c>
      <c r="B68" s="28">
        <v>0</v>
      </c>
    </row>
    <row r="69" spans="1:5" x14ac:dyDescent="0.25">
      <c r="A69" s="20">
        <f>A68+1</f>
        <v>300</v>
      </c>
      <c r="B69" s="26">
        <v>0.4</v>
      </c>
    </row>
    <row r="70" spans="1:5" x14ac:dyDescent="0.25">
      <c r="A70" s="20">
        <f t="shared" ref="A70:A133" si="1">A69+1</f>
        <v>301</v>
      </c>
      <c r="B70" s="26">
        <v>0.8</v>
      </c>
      <c r="E70" s="21"/>
    </row>
    <row r="71" spans="1:5" x14ac:dyDescent="0.25">
      <c r="A71" s="20">
        <f t="shared" si="1"/>
        <v>302</v>
      </c>
      <c r="B71" s="26">
        <v>1.2</v>
      </c>
    </row>
    <row r="72" spans="1:5" x14ac:dyDescent="0.25">
      <c r="A72" s="20">
        <f t="shared" si="1"/>
        <v>303</v>
      </c>
      <c r="B72" s="26">
        <v>1.6</v>
      </c>
    </row>
    <row r="73" spans="1:5" x14ac:dyDescent="0.25">
      <c r="A73" s="20">
        <f t="shared" si="1"/>
        <v>304</v>
      </c>
      <c r="B73" s="26">
        <v>2</v>
      </c>
    </row>
    <row r="74" spans="1:5" x14ac:dyDescent="0.25">
      <c r="A74" s="20">
        <f t="shared" si="1"/>
        <v>305</v>
      </c>
      <c r="B74" s="26">
        <v>2.4</v>
      </c>
    </row>
    <row r="75" spans="1:5" x14ac:dyDescent="0.25">
      <c r="A75" s="20">
        <f t="shared" si="1"/>
        <v>306</v>
      </c>
      <c r="B75" s="26">
        <v>2.8</v>
      </c>
    </row>
    <row r="76" spans="1:5" x14ac:dyDescent="0.25">
      <c r="A76" s="20">
        <f t="shared" si="1"/>
        <v>307</v>
      </c>
      <c r="B76" s="26">
        <v>3.2</v>
      </c>
    </row>
    <row r="77" spans="1:5" x14ac:dyDescent="0.25">
      <c r="A77" s="20">
        <f t="shared" si="1"/>
        <v>308</v>
      </c>
      <c r="B77" s="26">
        <v>3.6</v>
      </c>
    </row>
    <row r="78" spans="1:5" x14ac:dyDescent="0.25">
      <c r="A78" s="20">
        <f t="shared" si="1"/>
        <v>309</v>
      </c>
      <c r="B78" s="26">
        <v>4</v>
      </c>
    </row>
    <row r="79" spans="1:5" x14ac:dyDescent="0.25">
      <c r="A79" s="20">
        <f t="shared" si="1"/>
        <v>310</v>
      </c>
      <c r="B79" s="26">
        <v>4.4000000000000004</v>
      </c>
    </row>
    <row r="80" spans="1:5" x14ac:dyDescent="0.25">
      <c r="A80" s="20">
        <f t="shared" si="1"/>
        <v>311</v>
      </c>
      <c r="B80" s="26">
        <v>4.8</v>
      </c>
    </row>
    <row r="81" spans="1:2" x14ac:dyDescent="0.25">
      <c r="A81" s="20">
        <f t="shared" si="1"/>
        <v>312</v>
      </c>
      <c r="B81" s="26">
        <v>5.2</v>
      </c>
    </row>
    <row r="82" spans="1:2" x14ac:dyDescent="0.25">
      <c r="A82" s="20">
        <f t="shared" si="1"/>
        <v>313</v>
      </c>
      <c r="B82" s="26">
        <v>5.6</v>
      </c>
    </row>
    <row r="83" spans="1:2" x14ac:dyDescent="0.25">
      <c r="A83" s="20">
        <f t="shared" si="1"/>
        <v>314</v>
      </c>
      <c r="B83" s="26">
        <v>6</v>
      </c>
    </row>
    <row r="84" spans="1:2" x14ac:dyDescent="0.25">
      <c r="A84" s="20">
        <f t="shared" si="1"/>
        <v>315</v>
      </c>
      <c r="B84" s="26">
        <v>6.4</v>
      </c>
    </row>
    <row r="85" spans="1:2" x14ac:dyDescent="0.25">
      <c r="A85" s="20">
        <f t="shared" si="1"/>
        <v>316</v>
      </c>
      <c r="B85" s="26">
        <v>6.8</v>
      </c>
    </row>
    <row r="86" spans="1:2" x14ac:dyDescent="0.25">
      <c r="A86" s="20">
        <f t="shared" si="1"/>
        <v>317</v>
      </c>
      <c r="B86" s="26">
        <v>7.2</v>
      </c>
    </row>
    <row r="87" spans="1:2" x14ac:dyDescent="0.25">
      <c r="A87" s="20">
        <f t="shared" si="1"/>
        <v>318</v>
      </c>
      <c r="B87" s="26">
        <v>7.6</v>
      </c>
    </row>
    <row r="88" spans="1:2" x14ac:dyDescent="0.25">
      <c r="A88" s="20">
        <f t="shared" si="1"/>
        <v>319</v>
      </c>
      <c r="B88" s="26">
        <v>8</v>
      </c>
    </row>
    <row r="89" spans="1:2" x14ac:dyDescent="0.25">
      <c r="A89" s="20">
        <f t="shared" si="1"/>
        <v>320</v>
      </c>
      <c r="B89" s="26">
        <v>8.4</v>
      </c>
    </row>
    <row r="90" spans="1:2" x14ac:dyDescent="0.25">
      <c r="A90" s="20">
        <f t="shared" si="1"/>
        <v>321</v>
      </c>
      <c r="B90" s="26">
        <v>8.8000000000000007</v>
      </c>
    </row>
    <row r="91" spans="1:2" x14ac:dyDescent="0.25">
      <c r="A91" s="20">
        <f t="shared" si="1"/>
        <v>322</v>
      </c>
      <c r="B91" s="26">
        <v>9.1999999999999993</v>
      </c>
    </row>
    <row r="92" spans="1:2" x14ac:dyDescent="0.25">
      <c r="A92" s="20">
        <f t="shared" si="1"/>
        <v>323</v>
      </c>
      <c r="B92" s="26">
        <v>9.6</v>
      </c>
    </row>
    <row r="93" spans="1:2" x14ac:dyDescent="0.25">
      <c r="A93" s="20">
        <f t="shared" si="1"/>
        <v>324</v>
      </c>
      <c r="B93" s="26">
        <v>10</v>
      </c>
    </row>
    <row r="94" spans="1:2" x14ac:dyDescent="0.25">
      <c r="A94" s="20">
        <f t="shared" si="1"/>
        <v>325</v>
      </c>
      <c r="B94" s="26">
        <v>10.4</v>
      </c>
    </row>
    <row r="95" spans="1:2" x14ac:dyDescent="0.25">
      <c r="A95" s="20">
        <f t="shared" si="1"/>
        <v>326</v>
      </c>
      <c r="B95" s="26">
        <v>10.8</v>
      </c>
    </row>
    <row r="96" spans="1:2" x14ac:dyDescent="0.25">
      <c r="A96" s="20">
        <f t="shared" si="1"/>
        <v>327</v>
      </c>
      <c r="B96" s="26">
        <v>11.2</v>
      </c>
    </row>
    <row r="97" spans="1:2" x14ac:dyDescent="0.25">
      <c r="A97" s="20">
        <f t="shared" si="1"/>
        <v>328</v>
      </c>
      <c r="B97" s="26">
        <v>11.6</v>
      </c>
    </row>
    <row r="98" spans="1:2" x14ac:dyDescent="0.25">
      <c r="A98" s="20">
        <f t="shared" si="1"/>
        <v>329</v>
      </c>
      <c r="B98" s="26">
        <v>12</v>
      </c>
    </row>
    <row r="99" spans="1:2" x14ac:dyDescent="0.25">
      <c r="A99" s="20">
        <f t="shared" si="1"/>
        <v>330</v>
      </c>
      <c r="B99" s="26">
        <v>12.4</v>
      </c>
    </row>
    <row r="100" spans="1:2" x14ac:dyDescent="0.25">
      <c r="A100" s="20">
        <f t="shared" si="1"/>
        <v>331</v>
      </c>
      <c r="B100" s="26">
        <v>12.8</v>
      </c>
    </row>
    <row r="101" spans="1:2" x14ac:dyDescent="0.25">
      <c r="A101" s="20">
        <f t="shared" si="1"/>
        <v>332</v>
      </c>
      <c r="B101" s="26">
        <v>13.2</v>
      </c>
    </row>
    <row r="102" spans="1:2" x14ac:dyDescent="0.25">
      <c r="A102" s="20">
        <f t="shared" si="1"/>
        <v>333</v>
      </c>
      <c r="B102" s="26">
        <v>13.6</v>
      </c>
    </row>
    <row r="103" spans="1:2" x14ac:dyDescent="0.25">
      <c r="A103" s="20">
        <f t="shared" si="1"/>
        <v>334</v>
      </c>
      <c r="B103" s="26">
        <v>14</v>
      </c>
    </row>
    <row r="104" spans="1:2" x14ac:dyDescent="0.25">
      <c r="A104" s="20">
        <f t="shared" si="1"/>
        <v>335</v>
      </c>
      <c r="B104" s="26">
        <v>14.4</v>
      </c>
    </row>
    <row r="105" spans="1:2" x14ac:dyDescent="0.25">
      <c r="A105" s="20">
        <f t="shared" si="1"/>
        <v>336</v>
      </c>
      <c r="B105" s="26">
        <v>14.8</v>
      </c>
    </row>
    <row r="106" spans="1:2" x14ac:dyDescent="0.25">
      <c r="A106" s="20">
        <f t="shared" si="1"/>
        <v>337</v>
      </c>
      <c r="B106" s="26">
        <v>15.2</v>
      </c>
    </row>
    <row r="107" spans="1:2" x14ac:dyDescent="0.25">
      <c r="A107" s="20">
        <f t="shared" si="1"/>
        <v>338</v>
      </c>
      <c r="B107" s="26">
        <v>15.6</v>
      </c>
    </row>
    <row r="108" spans="1:2" x14ac:dyDescent="0.25">
      <c r="A108" s="20">
        <f t="shared" si="1"/>
        <v>339</v>
      </c>
      <c r="B108" s="26">
        <v>16</v>
      </c>
    </row>
    <row r="109" spans="1:2" x14ac:dyDescent="0.25">
      <c r="A109" s="20">
        <f t="shared" si="1"/>
        <v>340</v>
      </c>
      <c r="B109" s="26">
        <v>16.399999999999999</v>
      </c>
    </row>
    <row r="110" spans="1:2" x14ac:dyDescent="0.25">
      <c r="A110" s="20">
        <f t="shared" si="1"/>
        <v>341</v>
      </c>
      <c r="B110" s="26">
        <v>16.8</v>
      </c>
    </row>
    <row r="111" spans="1:2" x14ac:dyDescent="0.25">
      <c r="A111" s="20">
        <f t="shared" si="1"/>
        <v>342</v>
      </c>
      <c r="B111" s="26">
        <v>17.2</v>
      </c>
    </row>
    <row r="112" spans="1:2" x14ac:dyDescent="0.25">
      <c r="A112" s="20">
        <f t="shared" si="1"/>
        <v>343</v>
      </c>
      <c r="B112" s="26">
        <v>17.600000000000001</v>
      </c>
    </row>
    <row r="113" spans="1:2" x14ac:dyDescent="0.25">
      <c r="A113" s="20">
        <f t="shared" si="1"/>
        <v>344</v>
      </c>
      <c r="B113" s="26">
        <v>18</v>
      </c>
    </row>
    <row r="114" spans="1:2" x14ac:dyDescent="0.25">
      <c r="A114" s="20">
        <f t="shared" si="1"/>
        <v>345</v>
      </c>
      <c r="B114" s="26">
        <v>18.399999999999999</v>
      </c>
    </row>
    <row r="115" spans="1:2" x14ac:dyDescent="0.25">
      <c r="A115" s="20">
        <f t="shared" si="1"/>
        <v>346</v>
      </c>
      <c r="B115" s="26">
        <v>18.8</v>
      </c>
    </row>
    <row r="116" spans="1:2" x14ac:dyDescent="0.25">
      <c r="A116" s="20">
        <f t="shared" si="1"/>
        <v>347</v>
      </c>
      <c r="B116" s="26">
        <v>19.2</v>
      </c>
    </row>
    <row r="117" spans="1:2" x14ac:dyDescent="0.25">
      <c r="A117" s="20">
        <f t="shared" si="1"/>
        <v>348</v>
      </c>
      <c r="B117" s="26">
        <v>19.600000000000001</v>
      </c>
    </row>
    <row r="118" spans="1:2" x14ac:dyDescent="0.25">
      <c r="A118" s="20">
        <f t="shared" si="1"/>
        <v>349</v>
      </c>
      <c r="B118" s="26">
        <v>20</v>
      </c>
    </row>
    <row r="119" spans="1:2" x14ac:dyDescent="0.25">
      <c r="A119" s="20">
        <f t="shared" si="1"/>
        <v>350</v>
      </c>
      <c r="B119" s="26">
        <v>20.399999999999999</v>
      </c>
    </row>
    <row r="120" spans="1:2" x14ac:dyDescent="0.25">
      <c r="A120" s="20">
        <f t="shared" si="1"/>
        <v>351</v>
      </c>
      <c r="B120" s="26">
        <v>20.8</v>
      </c>
    </row>
    <row r="121" spans="1:2" x14ac:dyDescent="0.25">
      <c r="A121" s="20">
        <f t="shared" si="1"/>
        <v>352</v>
      </c>
      <c r="B121" s="26">
        <v>21.2</v>
      </c>
    </row>
    <row r="122" spans="1:2" x14ac:dyDescent="0.25">
      <c r="A122" s="20">
        <f t="shared" si="1"/>
        <v>353</v>
      </c>
      <c r="B122" s="26">
        <v>21.6</v>
      </c>
    </row>
    <row r="123" spans="1:2" x14ac:dyDescent="0.25">
      <c r="A123" s="20">
        <f t="shared" si="1"/>
        <v>354</v>
      </c>
      <c r="B123" s="26">
        <v>22</v>
      </c>
    </row>
    <row r="124" spans="1:2" x14ac:dyDescent="0.25">
      <c r="A124" s="20">
        <f t="shared" si="1"/>
        <v>355</v>
      </c>
      <c r="B124" s="26">
        <v>22.4</v>
      </c>
    </row>
    <row r="125" spans="1:2" x14ac:dyDescent="0.25">
      <c r="A125" s="20">
        <f t="shared" si="1"/>
        <v>356</v>
      </c>
      <c r="B125" s="26">
        <v>22.8</v>
      </c>
    </row>
    <row r="126" spans="1:2" x14ac:dyDescent="0.25">
      <c r="A126" s="20">
        <f t="shared" si="1"/>
        <v>357</v>
      </c>
      <c r="B126" s="26">
        <v>23.2</v>
      </c>
    </row>
    <row r="127" spans="1:2" x14ac:dyDescent="0.25">
      <c r="A127" s="20">
        <f t="shared" si="1"/>
        <v>358</v>
      </c>
      <c r="B127" s="26">
        <v>23.6</v>
      </c>
    </row>
    <row r="128" spans="1:2" x14ac:dyDescent="0.25">
      <c r="A128" s="20">
        <f t="shared" si="1"/>
        <v>359</v>
      </c>
      <c r="B128" s="26">
        <v>24</v>
      </c>
    </row>
    <row r="129" spans="1:2" x14ac:dyDescent="0.25">
      <c r="A129" s="20">
        <f t="shared" si="1"/>
        <v>360</v>
      </c>
      <c r="B129" s="26">
        <v>24.4</v>
      </c>
    </row>
    <row r="130" spans="1:2" x14ac:dyDescent="0.25">
      <c r="A130" s="20">
        <f t="shared" si="1"/>
        <v>361</v>
      </c>
      <c r="B130" s="26">
        <v>24.8</v>
      </c>
    </row>
    <row r="131" spans="1:2" x14ac:dyDescent="0.25">
      <c r="A131" s="20">
        <f t="shared" si="1"/>
        <v>362</v>
      </c>
      <c r="B131" s="26">
        <v>25.2</v>
      </c>
    </row>
    <row r="132" spans="1:2" x14ac:dyDescent="0.25">
      <c r="A132" s="20">
        <f t="shared" si="1"/>
        <v>363</v>
      </c>
      <c r="B132" s="26">
        <v>25.6</v>
      </c>
    </row>
    <row r="133" spans="1:2" x14ac:dyDescent="0.25">
      <c r="A133" s="20">
        <f t="shared" si="1"/>
        <v>364</v>
      </c>
      <c r="B133" s="26">
        <v>26</v>
      </c>
    </row>
    <row r="134" spans="1:2" x14ac:dyDescent="0.25">
      <c r="A134" s="20">
        <f t="shared" ref="A134:A197" si="2">A133+1</f>
        <v>365</v>
      </c>
      <c r="B134" s="26">
        <v>26.4</v>
      </c>
    </row>
    <row r="135" spans="1:2" x14ac:dyDescent="0.25">
      <c r="A135" s="20">
        <f t="shared" si="2"/>
        <v>366</v>
      </c>
      <c r="B135" s="26">
        <v>26.8</v>
      </c>
    </row>
    <row r="136" spans="1:2" x14ac:dyDescent="0.25">
      <c r="A136" s="20">
        <f t="shared" si="2"/>
        <v>367</v>
      </c>
      <c r="B136" s="26">
        <v>27.2</v>
      </c>
    </row>
    <row r="137" spans="1:2" x14ac:dyDescent="0.25">
      <c r="A137" s="20">
        <f t="shared" si="2"/>
        <v>368</v>
      </c>
      <c r="B137" s="26">
        <v>27.6</v>
      </c>
    </row>
    <row r="138" spans="1:2" x14ac:dyDescent="0.25">
      <c r="A138" s="20">
        <f t="shared" si="2"/>
        <v>369</v>
      </c>
      <c r="B138" s="26">
        <v>28</v>
      </c>
    </row>
    <row r="139" spans="1:2" x14ac:dyDescent="0.25">
      <c r="A139" s="20">
        <f t="shared" si="2"/>
        <v>370</v>
      </c>
      <c r="B139" s="26">
        <v>28.4</v>
      </c>
    </row>
    <row r="140" spans="1:2" x14ac:dyDescent="0.25">
      <c r="A140" s="20">
        <f t="shared" si="2"/>
        <v>371</v>
      </c>
      <c r="B140" s="26">
        <v>28.8</v>
      </c>
    </row>
    <row r="141" spans="1:2" x14ac:dyDescent="0.25">
      <c r="A141" s="20">
        <f t="shared" si="2"/>
        <v>372</v>
      </c>
      <c r="B141" s="26">
        <v>29.2</v>
      </c>
    </row>
    <row r="142" spans="1:2" x14ac:dyDescent="0.25">
      <c r="A142" s="20">
        <f t="shared" si="2"/>
        <v>373</v>
      </c>
      <c r="B142" s="26">
        <v>29.6</v>
      </c>
    </row>
    <row r="143" spans="1:2" x14ac:dyDescent="0.25">
      <c r="A143" s="20">
        <f t="shared" si="2"/>
        <v>374</v>
      </c>
      <c r="B143" s="26">
        <v>30</v>
      </c>
    </row>
    <row r="144" spans="1:2" x14ac:dyDescent="0.25">
      <c r="A144" s="20">
        <f t="shared" si="2"/>
        <v>375</v>
      </c>
      <c r="B144" s="26">
        <v>30.4</v>
      </c>
    </row>
    <row r="145" spans="1:2" x14ac:dyDescent="0.25">
      <c r="A145" s="20">
        <f t="shared" si="2"/>
        <v>376</v>
      </c>
      <c r="B145" s="26">
        <v>30.8</v>
      </c>
    </row>
    <row r="146" spans="1:2" x14ac:dyDescent="0.25">
      <c r="A146" s="20">
        <f t="shared" si="2"/>
        <v>377</v>
      </c>
      <c r="B146" s="26">
        <v>31.2</v>
      </c>
    </row>
    <row r="147" spans="1:2" x14ac:dyDescent="0.25">
      <c r="A147" s="20">
        <f t="shared" si="2"/>
        <v>378</v>
      </c>
      <c r="B147" s="26">
        <v>31.6</v>
      </c>
    </row>
    <row r="148" spans="1:2" x14ac:dyDescent="0.25">
      <c r="A148" s="20">
        <f t="shared" si="2"/>
        <v>379</v>
      </c>
      <c r="B148" s="26">
        <v>32</v>
      </c>
    </row>
    <row r="149" spans="1:2" x14ac:dyDescent="0.25">
      <c r="A149" s="20">
        <f t="shared" si="2"/>
        <v>380</v>
      </c>
      <c r="B149" s="26">
        <v>32.4</v>
      </c>
    </row>
    <row r="150" spans="1:2" x14ac:dyDescent="0.25">
      <c r="A150" s="20">
        <f t="shared" si="2"/>
        <v>381</v>
      </c>
      <c r="B150" s="26">
        <v>32.799999999999997</v>
      </c>
    </row>
    <row r="151" spans="1:2" x14ac:dyDescent="0.25">
      <c r="A151" s="20">
        <f t="shared" si="2"/>
        <v>382</v>
      </c>
      <c r="B151" s="26">
        <v>33.200000000000003</v>
      </c>
    </row>
    <row r="152" spans="1:2" x14ac:dyDescent="0.25">
      <c r="A152" s="20">
        <f t="shared" si="2"/>
        <v>383</v>
      </c>
      <c r="B152" s="26">
        <v>33.6</v>
      </c>
    </row>
    <row r="153" spans="1:2" x14ac:dyDescent="0.25">
      <c r="A153" s="20">
        <f t="shared" si="2"/>
        <v>384</v>
      </c>
      <c r="B153" s="26">
        <v>34</v>
      </c>
    </row>
    <row r="154" spans="1:2" x14ac:dyDescent="0.25">
      <c r="A154" s="20">
        <f t="shared" si="2"/>
        <v>385</v>
      </c>
      <c r="B154" s="26">
        <v>34.4</v>
      </c>
    </row>
    <row r="155" spans="1:2" x14ac:dyDescent="0.25">
      <c r="A155" s="20">
        <f t="shared" si="2"/>
        <v>386</v>
      </c>
      <c r="B155" s="26">
        <v>34.799999999999997</v>
      </c>
    </row>
    <row r="156" spans="1:2" x14ac:dyDescent="0.25">
      <c r="A156" s="20">
        <f t="shared" si="2"/>
        <v>387</v>
      </c>
      <c r="B156" s="26">
        <v>35.200000000000003</v>
      </c>
    </row>
    <row r="157" spans="1:2" x14ac:dyDescent="0.25">
      <c r="A157" s="20">
        <f t="shared" si="2"/>
        <v>388</v>
      </c>
      <c r="B157" s="26">
        <v>35.6</v>
      </c>
    </row>
    <row r="158" spans="1:2" x14ac:dyDescent="0.25">
      <c r="A158" s="20">
        <f t="shared" si="2"/>
        <v>389</v>
      </c>
      <c r="B158" s="26">
        <v>36</v>
      </c>
    </row>
    <row r="159" spans="1:2" x14ac:dyDescent="0.25">
      <c r="A159" s="20">
        <f t="shared" si="2"/>
        <v>390</v>
      </c>
      <c r="B159" s="26">
        <v>36.4</v>
      </c>
    </row>
    <row r="160" spans="1:2" x14ac:dyDescent="0.25">
      <c r="A160" s="20">
        <f t="shared" si="2"/>
        <v>391</v>
      </c>
      <c r="B160" s="26">
        <v>36.799999999999997</v>
      </c>
    </row>
    <row r="161" spans="1:2" x14ac:dyDescent="0.25">
      <c r="A161" s="20">
        <f t="shared" si="2"/>
        <v>392</v>
      </c>
      <c r="B161" s="26">
        <v>37.200000000000003</v>
      </c>
    </row>
    <row r="162" spans="1:2" x14ac:dyDescent="0.25">
      <c r="A162" s="20">
        <f t="shared" si="2"/>
        <v>393</v>
      </c>
      <c r="B162" s="26">
        <v>37.6</v>
      </c>
    </row>
    <row r="163" spans="1:2" x14ac:dyDescent="0.25">
      <c r="A163" s="20">
        <f t="shared" si="2"/>
        <v>394</v>
      </c>
      <c r="B163" s="26">
        <v>38</v>
      </c>
    </row>
    <row r="164" spans="1:2" x14ac:dyDescent="0.25">
      <c r="A164" s="20">
        <f t="shared" si="2"/>
        <v>395</v>
      </c>
      <c r="B164" s="26">
        <v>38.4</v>
      </c>
    </row>
    <row r="165" spans="1:2" x14ac:dyDescent="0.25">
      <c r="A165" s="20">
        <f t="shared" si="2"/>
        <v>396</v>
      </c>
      <c r="B165" s="26">
        <v>38.799999999999997</v>
      </c>
    </row>
    <row r="166" spans="1:2" x14ac:dyDescent="0.25">
      <c r="A166" s="20">
        <f t="shared" si="2"/>
        <v>397</v>
      </c>
      <c r="B166" s="26">
        <v>39.200000000000003</v>
      </c>
    </row>
    <row r="167" spans="1:2" x14ac:dyDescent="0.25">
      <c r="A167" s="20">
        <f t="shared" si="2"/>
        <v>398</v>
      </c>
      <c r="B167" s="26">
        <v>39.6</v>
      </c>
    </row>
    <row r="168" spans="1:2" x14ac:dyDescent="0.25">
      <c r="A168" s="20">
        <f t="shared" si="2"/>
        <v>399</v>
      </c>
      <c r="B168" s="26">
        <v>40</v>
      </c>
    </row>
    <row r="169" spans="1:2" x14ac:dyDescent="0.25">
      <c r="A169" s="20">
        <f t="shared" si="2"/>
        <v>400</v>
      </c>
      <c r="B169" s="26">
        <v>40.4</v>
      </c>
    </row>
    <row r="170" spans="1:2" x14ac:dyDescent="0.25">
      <c r="A170" s="20">
        <f t="shared" si="2"/>
        <v>401</v>
      </c>
      <c r="B170" s="26">
        <v>40.799999999999997</v>
      </c>
    </row>
    <row r="171" spans="1:2" x14ac:dyDescent="0.25">
      <c r="A171" s="20">
        <f t="shared" si="2"/>
        <v>402</v>
      </c>
      <c r="B171" s="26">
        <v>41.2</v>
      </c>
    </row>
    <row r="172" spans="1:2" x14ac:dyDescent="0.25">
      <c r="A172" s="20">
        <f t="shared" si="2"/>
        <v>403</v>
      </c>
      <c r="B172" s="26">
        <v>41.6</v>
      </c>
    </row>
    <row r="173" spans="1:2" x14ac:dyDescent="0.25">
      <c r="A173" s="20">
        <f t="shared" si="2"/>
        <v>404</v>
      </c>
      <c r="B173" s="26">
        <v>42</v>
      </c>
    </row>
    <row r="174" spans="1:2" x14ac:dyDescent="0.25">
      <c r="A174" s="20">
        <f t="shared" si="2"/>
        <v>405</v>
      </c>
      <c r="B174" s="26">
        <v>42.4</v>
      </c>
    </row>
    <row r="175" spans="1:2" x14ac:dyDescent="0.25">
      <c r="A175" s="20">
        <f t="shared" si="2"/>
        <v>406</v>
      </c>
      <c r="B175" s="26">
        <v>42.8</v>
      </c>
    </row>
    <row r="176" spans="1:2" x14ac:dyDescent="0.25">
      <c r="A176" s="20">
        <f t="shared" si="2"/>
        <v>407</v>
      </c>
      <c r="B176" s="26">
        <v>43.2</v>
      </c>
    </row>
    <row r="177" spans="1:2" x14ac:dyDescent="0.25">
      <c r="A177" s="20">
        <f t="shared" si="2"/>
        <v>408</v>
      </c>
      <c r="B177" s="26">
        <v>43.6</v>
      </c>
    </row>
    <row r="178" spans="1:2" x14ac:dyDescent="0.25">
      <c r="A178" s="20">
        <f t="shared" si="2"/>
        <v>409</v>
      </c>
      <c r="B178" s="26">
        <v>44</v>
      </c>
    </row>
    <row r="179" spans="1:2" x14ac:dyDescent="0.25">
      <c r="A179" s="20">
        <f t="shared" si="2"/>
        <v>410</v>
      </c>
      <c r="B179" s="26">
        <v>44.4</v>
      </c>
    </row>
    <row r="180" spans="1:2" x14ac:dyDescent="0.25">
      <c r="A180" s="20">
        <f t="shared" si="2"/>
        <v>411</v>
      </c>
      <c r="B180" s="26">
        <v>44.8</v>
      </c>
    </row>
    <row r="181" spans="1:2" x14ac:dyDescent="0.25">
      <c r="A181" s="20">
        <f t="shared" si="2"/>
        <v>412</v>
      </c>
      <c r="B181" s="26">
        <v>45.2</v>
      </c>
    </row>
    <row r="182" spans="1:2" x14ac:dyDescent="0.25">
      <c r="A182" s="20">
        <f t="shared" si="2"/>
        <v>413</v>
      </c>
      <c r="B182" s="26">
        <v>45.6</v>
      </c>
    </row>
    <row r="183" spans="1:2" x14ac:dyDescent="0.25">
      <c r="A183" s="20">
        <f t="shared" si="2"/>
        <v>414</v>
      </c>
      <c r="B183" s="26">
        <v>46</v>
      </c>
    </row>
    <row r="184" spans="1:2" x14ac:dyDescent="0.25">
      <c r="A184" s="20">
        <f t="shared" si="2"/>
        <v>415</v>
      </c>
      <c r="B184" s="26">
        <v>46.4</v>
      </c>
    </row>
    <row r="185" spans="1:2" x14ac:dyDescent="0.25">
      <c r="A185" s="20">
        <f t="shared" si="2"/>
        <v>416</v>
      </c>
      <c r="B185" s="26">
        <v>46.8</v>
      </c>
    </row>
    <row r="186" spans="1:2" x14ac:dyDescent="0.25">
      <c r="A186" s="20">
        <f t="shared" si="2"/>
        <v>417</v>
      </c>
      <c r="B186" s="26">
        <v>47.2</v>
      </c>
    </row>
    <row r="187" spans="1:2" x14ac:dyDescent="0.25">
      <c r="A187" s="20">
        <f t="shared" si="2"/>
        <v>418</v>
      </c>
      <c r="B187" s="26">
        <v>47.6</v>
      </c>
    </row>
    <row r="188" spans="1:2" x14ac:dyDescent="0.25">
      <c r="A188" s="20">
        <f t="shared" si="2"/>
        <v>419</v>
      </c>
      <c r="B188" s="26">
        <v>48</v>
      </c>
    </row>
    <row r="189" spans="1:2" x14ac:dyDescent="0.25">
      <c r="A189" s="20">
        <f t="shared" si="2"/>
        <v>420</v>
      </c>
      <c r="B189" s="26">
        <v>48.4</v>
      </c>
    </row>
    <row r="190" spans="1:2" x14ac:dyDescent="0.25">
      <c r="A190" s="20">
        <f t="shared" si="2"/>
        <v>421</v>
      </c>
      <c r="B190" s="26">
        <v>48.8</v>
      </c>
    </row>
    <row r="191" spans="1:2" x14ac:dyDescent="0.25">
      <c r="A191" s="20">
        <f t="shared" si="2"/>
        <v>422</v>
      </c>
      <c r="B191" s="26">
        <v>49.2</v>
      </c>
    </row>
    <row r="192" spans="1:2" x14ac:dyDescent="0.25">
      <c r="A192" s="20">
        <f t="shared" si="2"/>
        <v>423</v>
      </c>
      <c r="B192" s="26">
        <v>49.6</v>
      </c>
    </row>
    <row r="193" spans="1:2" x14ac:dyDescent="0.25">
      <c r="A193" s="20">
        <f t="shared" si="2"/>
        <v>424</v>
      </c>
      <c r="B193" s="26">
        <v>50</v>
      </c>
    </row>
    <row r="194" spans="1:2" x14ac:dyDescent="0.25">
      <c r="A194" s="20">
        <f t="shared" si="2"/>
        <v>425</v>
      </c>
      <c r="B194" s="26">
        <v>50.4</v>
      </c>
    </row>
    <row r="195" spans="1:2" x14ac:dyDescent="0.25">
      <c r="A195" s="20">
        <f t="shared" si="2"/>
        <v>426</v>
      </c>
      <c r="B195" s="26">
        <v>50.8</v>
      </c>
    </row>
    <row r="196" spans="1:2" x14ac:dyDescent="0.25">
      <c r="A196" s="20">
        <f t="shared" si="2"/>
        <v>427</v>
      </c>
      <c r="B196" s="26">
        <v>51.2</v>
      </c>
    </row>
    <row r="197" spans="1:2" x14ac:dyDescent="0.25">
      <c r="A197" s="20">
        <f t="shared" si="2"/>
        <v>428</v>
      </c>
      <c r="B197" s="26">
        <v>51.6</v>
      </c>
    </row>
    <row r="198" spans="1:2" x14ac:dyDescent="0.25">
      <c r="A198" s="20">
        <f t="shared" ref="A198:A261" si="3">A197+1</f>
        <v>429</v>
      </c>
      <c r="B198" s="26">
        <v>52</v>
      </c>
    </row>
    <row r="199" spans="1:2" x14ac:dyDescent="0.25">
      <c r="A199" s="20">
        <f t="shared" si="3"/>
        <v>430</v>
      </c>
      <c r="B199" s="26">
        <v>52.4</v>
      </c>
    </row>
    <row r="200" spans="1:2" x14ac:dyDescent="0.25">
      <c r="A200" s="20">
        <f t="shared" si="3"/>
        <v>431</v>
      </c>
      <c r="B200" s="26">
        <v>52.8</v>
      </c>
    </row>
    <row r="201" spans="1:2" x14ac:dyDescent="0.25">
      <c r="A201" s="20">
        <f t="shared" si="3"/>
        <v>432</v>
      </c>
      <c r="B201" s="26">
        <v>53.2</v>
      </c>
    </row>
    <row r="202" spans="1:2" x14ac:dyDescent="0.25">
      <c r="A202" s="20">
        <f t="shared" si="3"/>
        <v>433</v>
      </c>
      <c r="B202" s="26">
        <v>53.6</v>
      </c>
    </row>
    <row r="203" spans="1:2" x14ac:dyDescent="0.25">
      <c r="A203" s="20">
        <f t="shared" si="3"/>
        <v>434</v>
      </c>
      <c r="B203" s="26">
        <v>54</v>
      </c>
    </row>
    <row r="204" spans="1:2" x14ac:dyDescent="0.25">
      <c r="A204" s="20">
        <f t="shared" si="3"/>
        <v>435</v>
      </c>
      <c r="B204" s="26">
        <v>54.4</v>
      </c>
    </row>
    <row r="205" spans="1:2" x14ac:dyDescent="0.25">
      <c r="A205" s="20">
        <f t="shared" si="3"/>
        <v>436</v>
      </c>
      <c r="B205" s="26">
        <v>54.8</v>
      </c>
    </row>
    <row r="206" spans="1:2" x14ac:dyDescent="0.25">
      <c r="A206" s="20">
        <f t="shared" si="3"/>
        <v>437</v>
      </c>
      <c r="B206" s="26">
        <v>55.2</v>
      </c>
    </row>
    <row r="207" spans="1:2" x14ac:dyDescent="0.25">
      <c r="A207" s="20">
        <f t="shared" si="3"/>
        <v>438</v>
      </c>
      <c r="B207" s="26">
        <v>55.6</v>
      </c>
    </row>
    <row r="208" spans="1:2" x14ac:dyDescent="0.25">
      <c r="A208" s="20">
        <f t="shared" si="3"/>
        <v>439</v>
      </c>
      <c r="B208" s="26">
        <v>56</v>
      </c>
    </row>
    <row r="209" spans="1:2" x14ac:dyDescent="0.25">
      <c r="A209" s="20">
        <f t="shared" si="3"/>
        <v>440</v>
      </c>
      <c r="B209" s="26">
        <v>56.4</v>
      </c>
    </row>
    <row r="210" spans="1:2" x14ac:dyDescent="0.25">
      <c r="A210" s="20">
        <f t="shared" si="3"/>
        <v>441</v>
      </c>
      <c r="B210" s="26">
        <v>56.8</v>
      </c>
    </row>
    <row r="211" spans="1:2" x14ac:dyDescent="0.25">
      <c r="A211" s="20">
        <f t="shared" si="3"/>
        <v>442</v>
      </c>
      <c r="B211" s="26">
        <v>57.2</v>
      </c>
    </row>
    <row r="212" spans="1:2" x14ac:dyDescent="0.25">
      <c r="A212" s="20">
        <f t="shared" si="3"/>
        <v>443</v>
      </c>
      <c r="B212" s="26">
        <v>57.6</v>
      </c>
    </row>
    <row r="213" spans="1:2" x14ac:dyDescent="0.25">
      <c r="A213" s="20">
        <f t="shared" si="3"/>
        <v>444</v>
      </c>
      <c r="B213" s="26">
        <v>58</v>
      </c>
    </row>
    <row r="214" spans="1:2" x14ac:dyDescent="0.25">
      <c r="A214" s="20">
        <f t="shared" si="3"/>
        <v>445</v>
      </c>
      <c r="B214" s="26">
        <v>58.4</v>
      </c>
    </row>
    <row r="215" spans="1:2" x14ac:dyDescent="0.25">
      <c r="A215" s="20">
        <f t="shared" si="3"/>
        <v>446</v>
      </c>
      <c r="B215" s="26">
        <v>58.8</v>
      </c>
    </row>
    <row r="216" spans="1:2" x14ac:dyDescent="0.25">
      <c r="A216" s="20">
        <f t="shared" si="3"/>
        <v>447</v>
      </c>
      <c r="B216" s="26">
        <v>59.2</v>
      </c>
    </row>
    <row r="217" spans="1:2" x14ac:dyDescent="0.25">
      <c r="A217" s="20">
        <f t="shared" si="3"/>
        <v>448</v>
      </c>
      <c r="B217" s="26">
        <v>59.6</v>
      </c>
    </row>
    <row r="218" spans="1:2" x14ac:dyDescent="0.25">
      <c r="A218" s="20">
        <f t="shared" si="3"/>
        <v>449</v>
      </c>
      <c r="B218" s="26">
        <v>59.999999999999901</v>
      </c>
    </row>
    <row r="219" spans="1:2" x14ac:dyDescent="0.25">
      <c r="A219" s="20">
        <f t="shared" si="3"/>
        <v>450</v>
      </c>
      <c r="B219" s="26">
        <v>60.399999999999899</v>
      </c>
    </row>
    <row r="220" spans="1:2" x14ac:dyDescent="0.25">
      <c r="A220" s="20">
        <f t="shared" si="3"/>
        <v>451</v>
      </c>
      <c r="B220" s="26">
        <v>60.799999999999898</v>
      </c>
    </row>
    <row r="221" spans="1:2" x14ac:dyDescent="0.25">
      <c r="A221" s="20">
        <f t="shared" si="3"/>
        <v>452</v>
      </c>
      <c r="B221" s="26">
        <v>61.199999999999903</v>
      </c>
    </row>
    <row r="222" spans="1:2" x14ac:dyDescent="0.25">
      <c r="A222" s="20">
        <f t="shared" si="3"/>
        <v>453</v>
      </c>
      <c r="B222" s="26">
        <v>61.599999999999902</v>
      </c>
    </row>
    <row r="223" spans="1:2" x14ac:dyDescent="0.25">
      <c r="A223" s="20">
        <f t="shared" si="3"/>
        <v>454</v>
      </c>
      <c r="B223" s="26">
        <v>61.999999999999901</v>
      </c>
    </row>
    <row r="224" spans="1:2" x14ac:dyDescent="0.25">
      <c r="A224" s="20">
        <f t="shared" si="3"/>
        <v>455</v>
      </c>
      <c r="B224" s="26">
        <v>62.399999999999899</v>
      </c>
    </row>
    <row r="225" spans="1:2" x14ac:dyDescent="0.25">
      <c r="A225" s="20">
        <f t="shared" si="3"/>
        <v>456</v>
      </c>
      <c r="B225" s="26">
        <v>62.799999999999898</v>
      </c>
    </row>
    <row r="226" spans="1:2" x14ac:dyDescent="0.25">
      <c r="A226" s="20">
        <f t="shared" si="3"/>
        <v>457</v>
      </c>
      <c r="B226" s="26">
        <v>63.199999999999903</v>
      </c>
    </row>
    <row r="227" spans="1:2" x14ac:dyDescent="0.25">
      <c r="A227" s="20">
        <f t="shared" si="3"/>
        <v>458</v>
      </c>
      <c r="B227" s="26">
        <v>63.599999999999902</v>
      </c>
    </row>
    <row r="228" spans="1:2" x14ac:dyDescent="0.25">
      <c r="A228" s="20">
        <f t="shared" si="3"/>
        <v>459</v>
      </c>
      <c r="B228" s="26">
        <v>63.999999999999901</v>
      </c>
    </row>
    <row r="229" spans="1:2" x14ac:dyDescent="0.25">
      <c r="A229" s="20">
        <f t="shared" si="3"/>
        <v>460</v>
      </c>
      <c r="B229" s="26">
        <v>64.399999999999906</v>
      </c>
    </row>
    <row r="230" spans="1:2" x14ac:dyDescent="0.25">
      <c r="A230" s="20">
        <f t="shared" si="3"/>
        <v>461</v>
      </c>
      <c r="B230" s="26">
        <v>64.799999999999898</v>
      </c>
    </row>
    <row r="231" spans="1:2" x14ac:dyDescent="0.25">
      <c r="A231" s="20">
        <f t="shared" si="3"/>
        <v>462</v>
      </c>
      <c r="B231" s="26">
        <v>65.199999999999903</v>
      </c>
    </row>
    <row r="232" spans="1:2" x14ac:dyDescent="0.25">
      <c r="A232" s="20">
        <f t="shared" si="3"/>
        <v>463</v>
      </c>
      <c r="B232" s="26">
        <v>65.599999999999895</v>
      </c>
    </row>
    <row r="233" spans="1:2" x14ac:dyDescent="0.25">
      <c r="A233" s="20">
        <f t="shared" si="3"/>
        <v>464</v>
      </c>
      <c r="B233" s="26">
        <v>65.999999999999901</v>
      </c>
    </row>
    <row r="234" spans="1:2" x14ac:dyDescent="0.25">
      <c r="A234" s="20">
        <f t="shared" si="3"/>
        <v>465</v>
      </c>
      <c r="B234" s="26">
        <v>66.399999999999906</v>
      </c>
    </row>
    <row r="235" spans="1:2" x14ac:dyDescent="0.25">
      <c r="A235" s="20">
        <f t="shared" si="3"/>
        <v>466</v>
      </c>
      <c r="B235" s="26">
        <v>66.799999999999898</v>
      </c>
    </row>
    <row r="236" spans="1:2" x14ac:dyDescent="0.25">
      <c r="A236" s="20">
        <f t="shared" si="3"/>
        <v>467</v>
      </c>
      <c r="B236" s="26">
        <v>67.199999999999903</v>
      </c>
    </row>
    <row r="237" spans="1:2" x14ac:dyDescent="0.25">
      <c r="A237" s="20">
        <f t="shared" si="3"/>
        <v>468</v>
      </c>
      <c r="B237" s="26">
        <v>67.599999999999895</v>
      </c>
    </row>
    <row r="238" spans="1:2" x14ac:dyDescent="0.25">
      <c r="A238" s="20">
        <f t="shared" si="3"/>
        <v>469</v>
      </c>
      <c r="B238" s="26">
        <v>67.999999999999901</v>
      </c>
    </row>
    <row r="239" spans="1:2" x14ac:dyDescent="0.25">
      <c r="A239" s="20">
        <f t="shared" si="3"/>
        <v>470</v>
      </c>
      <c r="B239" s="26">
        <v>68.399999999999906</v>
      </c>
    </row>
    <row r="240" spans="1:2" x14ac:dyDescent="0.25">
      <c r="A240" s="20">
        <f t="shared" si="3"/>
        <v>471</v>
      </c>
      <c r="B240" s="26">
        <v>68.799999999999898</v>
      </c>
    </row>
    <row r="241" spans="1:2" x14ac:dyDescent="0.25">
      <c r="A241" s="20">
        <f t="shared" si="3"/>
        <v>472</v>
      </c>
      <c r="B241" s="26">
        <v>69.199999999999903</v>
      </c>
    </row>
    <row r="242" spans="1:2" x14ac:dyDescent="0.25">
      <c r="A242" s="20">
        <f t="shared" si="3"/>
        <v>473</v>
      </c>
      <c r="B242" s="26">
        <v>69.599999999999895</v>
      </c>
    </row>
    <row r="243" spans="1:2" x14ac:dyDescent="0.25">
      <c r="A243" s="20">
        <f t="shared" si="3"/>
        <v>474</v>
      </c>
      <c r="B243" s="26">
        <v>69.999999999999901</v>
      </c>
    </row>
    <row r="244" spans="1:2" x14ac:dyDescent="0.25">
      <c r="A244" s="20">
        <f t="shared" si="3"/>
        <v>475</v>
      </c>
      <c r="B244" s="26">
        <v>70.399999999999906</v>
      </c>
    </row>
    <row r="245" spans="1:2" x14ac:dyDescent="0.25">
      <c r="A245" s="20">
        <f t="shared" si="3"/>
        <v>476</v>
      </c>
      <c r="B245" s="26">
        <v>70.799999999999898</v>
      </c>
    </row>
    <row r="246" spans="1:2" x14ac:dyDescent="0.25">
      <c r="A246" s="20">
        <f t="shared" si="3"/>
        <v>477</v>
      </c>
      <c r="B246" s="26">
        <v>71.199999999999903</v>
      </c>
    </row>
    <row r="247" spans="1:2" x14ac:dyDescent="0.25">
      <c r="A247" s="20">
        <f t="shared" si="3"/>
        <v>478</v>
      </c>
      <c r="B247" s="26">
        <v>71.599999999999895</v>
      </c>
    </row>
    <row r="248" spans="1:2" x14ac:dyDescent="0.25">
      <c r="A248" s="20">
        <f t="shared" si="3"/>
        <v>479</v>
      </c>
      <c r="B248" s="26">
        <v>71.999999999999901</v>
      </c>
    </row>
    <row r="249" spans="1:2" x14ac:dyDescent="0.25">
      <c r="A249" s="20">
        <f t="shared" si="3"/>
        <v>480</v>
      </c>
      <c r="B249" s="26">
        <v>72.399999999999906</v>
      </c>
    </row>
    <row r="250" spans="1:2" x14ac:dyDescent="0.25">
      <c r="A250" s="20">
        <f t="shared" si="3"/>
        <v>481</v>
      </c>
      <c r="B250" s="26">
        <v>72.799999999999898</v>
      </c>
    </row>
    <row r="251" spans="1:2" x14ac:dyDescent="0.25">
      <c r="A251" s="20">
        <f t="shared" si="3"/>
        <v>482</v>
      </c>
      <c r="B251" s="26">
        <v>73.199999999999903</v>
      </c>
    </row>
    <row r="252" spans="1:2" x14ac:dyDescent="0.25">
      <c r="A252" s="20">
        <f t="shared" si="3"/>
        <v>483</v>
      </c>
      <c r="B252" s="26">
        <v>73.599999999999895</v>
      </c>
    </row>
    <row r="253" spans="1:2" x14ac:dyDescent="0.25">
      <c r="A253" s="20">
        <f t="shared" si="3"/>
        <v>484</v>
      </c>
      <c r="B253" s="26">
        <v>73.999999999999901</v>
      </c>
    </row>
    <row r="254" spans="1:2" x14ac:dyDescent="0.25">
      <c r="A254" s="20">
        <f t="shared" si="3"/>
        <v>485</v>
      </c>
      <c r="B254" s="26">
        <v>74.399999999999906</v>
      </c>
    </row>
    <row r="255" spans="1:2" x14ac:dyDescent="0.25">
      <c r="A255" s="20">
        <f t="shared" si="3"/>
        <v>486</v>
      </c>
      <c r="B255" s="26">
        <v>74.799999999999898</v>
      </c>
    </row>
    <row r="256" spans="1:2" x14ac:dyDescent="0.25">
      <c r="A256" s="20">
        <f t="shared" si="3"/>
        <v>487</v>
      </c>
      <c r="B256" s="26">
        <v>75.199999999999903</v>
      </c>
    </row>
    <row r="257" spans="1:2" x14ac:dyDescent="0.25">
      <c r="A257" s="20">
        <f t="shared" si="3"/>
        <v>488</v>
      </c>
      <c r="B257" s="26">
        <v>75.599999999999895</v>
      </c>
    </row>
    <row r="258" spans="1:2" x14ac:dyDescent="0.25">
      <c r="A258" s="20">
        <f t="shared" si="3"/>
        <v>489</v>
      </c>
      <c r="B258" s="26">
        <v>75.999999999999901</v>
      </c>
    </row>
    <row r="259" spans="1:2" x14ac:dyDescent="0.25">
      <c r="A259" s="20">
        <f t="shared" si="3"/>
        <v>490</v>
      </c>
      <c r="B259" s="26">
        <v>76.399999999999906</v>
      </c>
    </row>
    <row r="260" spans="1:2" x14ac:dyDescent="0.25">
      <c r="A260" s="20">
        <f t="shared" si="3"/>
        <v>491</v>
      </c>
      <c r="B260" s="26">
        <v>76.799999999999898</v>
      </c>
    </row>
    <row r="261" spans="1:2" x14ac:dyDescent="0.25">
      <c r="A261" s="20">
        <f t="shared" si="3"/>
        <v>492</v>
      </c>
      <c r="B261" s="26">
        <v>77.199999999999903</v>
      </c>
    </row>
    <row r="262" spans="1:2" x14ac:dyDescent="0.25">
      <c r="A262" s="20">
        <f t="shared" ref="A262:A325" si="4">A261+1</f>
        <v>493</v>
      </c>
      <c r="B262" s="26">
        <v>77.599999999999895</v>
      </c>
    </row>
    <row r="263" spans="1:2" x14ac:dyDescent="0.25">
      <c r="A263" s="20">
        <f t="shared" si="4"/>
        <v>494</v>
      </c>
      <c r="B263" s="26">
        <v>77.999999999999901</v>
      </c>
    </row>
    <row r="264" spans="1:2" x14ac:dyDescent="0.25">
      <c r="A264" s="20">
        <f t="shared" si="4"/>
        <v>495</v>
      </c>
      <c r="B264" s="26">
        <v>78.399999999999906</v>
      </c>
    </row>
    <row r="265" spans="1:2" x14ac:dyDescent="0.25">
      <c r="A265" s="20">
        <f t="shared" si="4"/>
        <v>496</v>
      </c>
      <c r="B265" s="26">
        <v>78.799999999999898</v>
      </c>
    </row>
    <row r="266" spans="1:2" x14ac:dyDescent="0.25">
      <c r="A266" s="20">
        <f t="shared" si="4"/>
        <v>497</v>
      </c>
      <c r="B266" s="26">
        <v>79.199999999999903</v>
      </c>
    </row>
    <row r="267" spans="1:2" x14ac:dyDescent="0.25">
      <c r="A267" s="20">
        <f t="shared" si="4"/>
        <v>498</v>
      </c>
      <c r="B267" s="26">
        <v>79.599999999999895</v>
      </c>
    </row>
    <row r="268" spans="1:2" x14ac:dyDescent="0.25">
      <c r="A268" s="20">
        <f t="shared" si="4"/>
        <v>499</v>
      </c>
      <c r="B268" s="26">
        <v>79.999999999999901</v>
      </c>
    </row>
    <row r="269" spans="1:2" x14ac:dyDescent="0.25">
      <c r="A269" s="20">
        <f t="shared" si="4"/>
        <v>500</v>
      </c>
      <c r="B269" s="26">
        <v>80.399999999999906</v>
      </c>
    </row>
    <row r="270" spans="1:2" x14ac:dyDescent="0.25">
      <c r="A270" s="20">
        <f t="shared" si="4"/>
        <v>501</v>
      </c>
      <c r="B270" s="26">
        <v>80.799999999999898</v>
      </c>
    </row>
    <row r="271" spans="1:2" x14ac:dyDescent="0.25">
      <c r="A271" s="20">
        <f t="shared" si="4"/>
        <v>502</v>
      </c>
      <c r="B271" s="26">
        <v>81.199999999999903</v>
      </c>
    </row>
    <row r="272" spans="1:2" x14ac:dyDescent="0.25">
      <c r="A272" s="20">
        <f t="shared" si="4"/>
        <v>503</v>
      </c>
      <c r="B272" s="26">
        <v>81.599999999999895</v>
      </c>
    </row>
    <row r="273" spans="1:2" x14ac:dyDescent="0.25">
      <c r="A273" s="20">
        <f t="shared" si="4"/>
        <v>504</v>
      </c>
      <c r="B273" s="26">
        <v>81.999999999999901</v>
      </c>
    </row>
    <row r="274" spans="1:2" x14ac:dyDescent="0.25">
      <c r="A274" s="20">
        <f t="shared" si="4"/>
        <v>505</v>
      </c>
      <c r="B274" s="26">
        <v>82.399999999999906</v>
      </c>
    </row>
    <row r="275" spans="1:2" x14ac:dyDescent="0.25">
      <c r="A275" s="20">
        <f t="shared" si="4"/>
        <v>506</v>
      </c>
      <c r="B275" s="26">
        <v>82.799999999999898</v>
      </c>
    </row>
    <row r="276" spans="1:2" x14ac:dyDescent="0.25">
      <c r="A276" s="20">
        <f t="shared" si="4"/>
        <v>507</v>
      </c>
      <c r="B276" s="26">
        <v>83.199999999999903</v>
      </c>
    </row>
    <row r="277" spans="1:2" x14ac:dyDescent="0.25">
      <c r="A277" s="20">
        <f t="shared" si="4"/>
        <v>508</v>
      </c>
      <c r="B277" s="26">
        <v>83.599999999999895</v>
      </c>
    </row>
    <row r="278" spans="1:2" x14ac:dyDescent="0.25">
      <c r="A278" s="20">
        <f t="shared" si="4"/>
        <v>509</v>
      </c>
      <c r="B278" s="26">
        <v>83.999999999999901</v>
      </c>
    </row>
    <row r="279" spans="1:2" x14ac:dyDescent="0.25">
      <c r="A279" s="20">
        <f t="shared" si="4"/>
        <v>510</v>
      </c>
      <c r="B279" s="26">
        <v>84.399999999999906</v>
      </c>
    </row>
    <row r="280" spans="1:2" x14ac:dyDescent="0.25">
      <c r="A280" s="20">
        <f t="shared" si="4"/>
        <v>511</v>
      </c>
      <c r="B280" s="26">
        <v>84.799999999999898</v>
      </c>
    </row>
    <row r="281" spans="1:2" x14ac:dyDescent="0.25">
      <c r="A281" s="20">
        <f t="shared" si="4"/>
        <v>512</v>
      </c>
      <c r="B281" s="26">
        <v>85.199999999999903</v>
      </c>
    </row>
    <row r="282" spans="1:2" x14ac:dyDescent="0.25">
      <c r="A282" s="20">
        <f t="shared" si="4"/>
        <v>513</v>
      </c>
      <c r="B282" s="26">
        <v>85.599999999999895</v>
      </c>
    </row>
    <row r="283" spans="1:2" x14ac:dyDescent="0.25">
      <c r="A283" s="20">
        <f t="shared" si="4"/>
        <v>514</v>
      </c>
      <c r="B283" s="26">
        <v>85.999999999999901</v>
      </c>
    </row>
    <row r="284" spans="1:2" x14ac:dyDescent="0.25">
      <c r="A284" s="20">
        <f t="shared" si="4"/>
        <v>515</v>
      </c>
      <c r="B284" s="26">
        <v>86.399999999999906</v>
      </c>
    </row>
    <row r="285" spans="1:2" x14ac:dyDescent="0.25">
      <c r="A285" s="20">
        <f t="shared" si="4"/>
        <v>516</v>
      </c>
      <c r="B285" s="26">
        <v>86.799999999999898</v>
      </c>
    </row>
    <row r="286" spans="1:2" x14ac:dyDescent="0.25">
      <c r="A286" s="20">
        <f t="shared" si="4"/>
        <v>517</v>
      </c>
      <c r="B286" s="26">
        <v>87.199999999999903</v>
      </c>
    </row>
    <row r="287" spans="1:2" x14ac:dyDescent="0.25">
      <c r="A287" s="20">
        <f t="shared" si="4"/>
        <v>518</v>
      </c>
      <c r="B287" s="26">
        <v>87.599999999999895</v>
      </c>
    </row>
    <row r="288" spans="1:2" x14ac:dyDescent="0.25">
      <c r="A288" s="20">
        <f t="shared" si="4"/>
        <v>519</v>
      </c>
      <c r="B288" s="26">
        <v>87.999999999999801</v>
      </c>
    </row>
    <row r="289" spans="1:2" x14ac:dyDescent="0.25">
      <c r="A289" s="20">
        <f t="shared" si="4"/>
        <v>520</v>
      </c>
      <c r="B289" s="26">
        <v>88.399999999999807</v>
      </c>
    </row>
    <row r="290" spans="1:2" x14ac:dyDescent="0.25">
      <c r="A290" s="20">
        <f t="shared" si="4"/>
        <v>521</v>
      </c>
      <c r="B290" s="26">
        <v>88.799999999999798</v>
      </c>
    </row>
    <row r="291" spans="1:2" x14ac:dyDescent="0.25">
      <c r="A291" s="20">
        <f t="shared" si="4"/>
        <v>522</v>
      </c>
      <c r="B291" s="26">
        <v>89.199999999999804</v>
      </c>
    </row>
    <row r="292" spans="1:2" x14ac:dyDescent="0.25">
      <c r="A292" s="20">
        <f t="shared" si="4"/>
        <v>523</v>
      </c>
      <c r="B292" s="26">
        <v>89.599999999999795</v>
      </c>
    </row>
    <row r="293" spans="1:2" x14ac:dyDescent="0.25">
      <c r="A293" s="20">
        <f t="shared" si="4"/>
        <v>524</v>
      </c>
      <c r="B293" s="26">
        <v>89.999999999999801</v>
      </c>
    </row>
    <row r="294" spans="1:2" x14ac:dyDescent="0.25">
      <c r="A294" s="20">
        <f t="shared" si="4"/>
        <v>525</v>
      </c>
      <c r="B294" s="26">
        <v>90.399999999999807</v>
      </c>
    </row>
    <row r="295" spans="1:2" x14ac:dyDescent="0.25">
      <c r="A295" s="20">
        <f t="shared" si="4"/>
        <v>526</v>
      </c>
      <c r="B295" s="26">
        <v>90.799999999999798</v>
      </c>
    </row>
    <row r="296" spans="1:2" x14ac:dyDescent="0.25">
      <c r="A296" s="20">
        <f t="shared" si="4"/>
        <v>527</v>
      </c>
      <c r="B296" s="26">
        <v>91.199999999999804</v>
      </c>
    </row>
    <row r="297" spans="1:2" x14ac:dyDescent="0.25">
      <c r="A297" s="20">
        <f t="shared" si="4"/>
        <v>528</v>
      </c>
      <c r="B297" s="26">
        <v>91.599999999999795</v>
      </c>
    </row>
    <row r="298" spans="1:2" x14ac:dyDescent="0.25">
      <c r="A298" s="20">
        <f t="shared" si="4"/>
        <v>529</v>
      </c>
      <c r="B298" s="26">
        <v>91.999999999999801</v>
      </c>
    </row>
    <row r="299" spans="1:2" x14ac:dyDescent="0.25">
      <c r="A299" s="20">
        <f t="shared" si="4"/>
        <v>530</v>
      </c>
      <c r="B299" s="26">
        <v>92.399999999999807</v>
      </c>
    </row>
    <row r="300" spans="1:2" x14ac:dyDescent="0.25">
      <c r="A300" s="20">
        <f t="shared" si="4"/>
        <v>531</v>
      </c>
      <c r="B300" s="26">
        <v>92.799999999999798</v>
      </c>
    </row>
    <row r="301" spans="1:2" x14ac:dyDescent="0.25">
      <c r="A301" s="20">
        <f t="shared" si="4"/>
        <v>532</v>
      </c>
      <c r="B301" s="26">
        <v>93.199999999999804</v>
      </c>
    </row>
    <row r="302" spans="1:2" x14ac:dyDescent="0.25">
      <c r="A302" s="20">
        <f t="shared" si="4"/>
        <v>533</v>
      </c>
      <c r="B302" s="26">
        <v>93.599999999999795</v>
      </c>
    </row>
    <row r="303" spans="1:2" x14ac:dyDescent="0.25">
      <c r="A303" s="20">
        <f t="shared" si="4"/>
        <v>534</v>
      </c>
      <c r="B303" s="26">
        <v>93.999999999999801</v>
      </c>
    </row>
    <row r="304" spans="1:2" x14ac:dyDescent="0.25">
      <c r="A304" s="20">
        <f t="shared" si="4"/>
        <v>535</v>
      </c>
      <c r="B304" s="26">
        <v>94.399999999999807</v>
      </c>
    </row>
    <row r="305" spans="1:2" x14ac:dyDescent="0.25">
      <c r="A305" s="20">
        <f t="shared" si="4"/>
        <v>536</v>
      </c>
      <c r="B305" s="26">
        <v>94.799999999999798</v>
      </c>
    </row>
    <row r="306" spans="1:2" x14ac:dyDescent="0.25">
      <c r="A306" s="20">
        <f t="shared" si="4"/>
        <v>537</v>
      </c>
      <c r="B306" s="26">
        <v>95.199999999999804</v>
      </c>
    </row>
    <row r="307" spans="1:2" x14ac:dyDescent="0.25">
      <c r="A307" s="20">
        <f t="shared" si="4"/>
        <v>538</v>
      </c>
      <c r="B307" s="26">
        <v>95.599999999999795</v>
      </c>
    </row>
    <row r="308" spans="1:2" x14ac:dyDescent="0.25">
      <c r="A308" s="20">
        <f t="shared" si="4"/>
        <v>539</v>
      </c>
      <c r="B308" s="26">
        <v>95.999999999999801</v>
      </c>
    </row>
    <row r="309" spans="1:2" x14ac:dyDescent="0.25">
      <c r="A309" s="20">
        <f t="shared" si="4"/>
        <v>540</v>
      </c>
      <c r="B309" s="26">
        <v>96.399999999999807</v>
      </c>
    </row>
    <row r="310" spans="1:2" x14ac:dyDescent="0.25">
      <c r="A310" s="20">
        <f t="shared" si="4"/>
        <v>541</v>
      </c>
      <c r="B310" s="26">
        <v>96.799999999999798</v>
      </c>
    </row>
    <row r="311" spans="1:2" x14ac:dyDescent="0.25">
      <c r="A311" s="20">
        <f t="shared" si="4"/>
        <v>542</v>
      </c>
      <c r="B311" s="26">
        <v>97.199999999999804</v>
      </c>
    </row>
    <row r="312" spans="1:2" x14ac:dyDescent="0.25">
      <c r="A312" s="20">
        <f t="shared" si="4"/>
        <v>543</v>
      </c>
      <c r="B312" s="26">
        <v>97.599999999999795</v>
      </c>
    </row>
    <row r="313" spans="1:2" x14ac:dyDescent="0.25">
      <c r="A313" s="20">
        <f t="shared" si="4"/>
        <v>544</v>
      </c>
      <c r="B313" s="26">
        <v>97.999999999999801</v>
      </c>
    </row>
    <row r="314" spans="1:2" x14ac:dyDescent="0.25">
      <c r="A314" s="20">
        <f t="shared" si="4"/>
        <v>545</v>
      </c>
      <c r="B314" s="26">
        <v>98.399999999999807</v>
      </c>
    </row>
    <row r="315" spans="1:2" x14ac:dyDescent="0.25">
      <c r="A315" s="20">
        <f t="shared" si="4"/>
        <v>546</v>
      </c>
      <c r="B315" s="26">
        <v>98.799999999999798</v>
      </c>
    </row>
    <row r="316" spans="1:2" x14ac:dyDescent="0.25">
      <c r="A316" s="20">
        <f t="shared" si="4"/>
        <v>547</v>
      </c>
      <c r="B316" s="26">
        <v>99.199999999999804</v>
      </c>
    </row>
    <row r="317" spans="1:2" x14ac:dyDescent="0.25">
      <c r="A317" s="20">
        <f t="shared" si="4"/>
        <v>548</v>
      </c>
      <c r="B317" s="26">
        <v>99.599999999999795</v>
      </c>
    </row>
    <row r="318" spans="1:2" x14ac:dyDescent="0.25">
      <c r="A318" s="20">
        <f t="shared" si="4"/>
        <v>549</v>
      </c>
      <c r="B318" s="26">
        <v>99.999999999999801</v>
      </c>
    </row>
    <row r="319" spans="1:2" x14ac:dyDescent="0.25">
      <c r="A319" s="20">
        <f t="shared" si="4"/>
        <v>550</v>
      </c>
      <c r="B319" s="26">
        <v>100.4</v>
      </c>
    </row>
    <row r="320" spans="1:2" x14ac:dyDescent="0.25">
      <c r="A320" s="20">
        <f t="shared" si="4"/>
        <v>551</v>
      </c>
      <c r="B320" s="26">
        <v>100.8</v>
      </c>
    </row>
    <row r="321" spans="1:2" x14ac:dyDescent="0.25">
      <c r="A321" s="20">
        <f t="shared" si="4"/>
        <v>552</v>
      </c>
      <c r="B321" s="26">
        <v>101.2</v>
      </c>
    </row>
    <row r="322" spans="1:2" x14ac:dyDescent="0.25">
      <c r="A322" s="20">
        <f t="shared" si="4"/>
        <v>553</v>
      </c>
      <c r="B322" s="26">
        <v>101.6</v>
      </c>
    </row>
    <row r="323" spans="1:2" x14ac:dyDescent="0.25">
      <c r="A323" s="20">
        <f t="shared" si="4"/>
        <v>554</v>
      </c>
      <c r="B323" s="26">
        <v>102</v>
      </c>
    </row>
    <row r="324" spans="1:2" x14ac:dyDescent="0.25">
      <c r="A324" s="20">
        <f t="shared" si="4"/>
        <v>555</v>
      </c>
      <c r="B324" s="26">
        <v>102.4</v>
      </c>
    </row>
    <row r="325" spans="1:2" x14ac:dyDescent="0.25">
      <c r="A325" s="20">
        <f t="shared" si="4"/>
        <v>556</v>
      </c>
      <c r="B325" s="26">
        <v>102.8</v>
      </c>
    </row>
    <row r="326" spans="1:2" x14ac:dyDescent="0.25">
      <c r="A326" s="20">
        <f t="shared" ref="A326:A389" si="5">A325+1</f>
        <v>557</v>
      </c>
      <c r="B326" s="26">
        <v>103.2</v>
      </c>
    </row>
    <row r="327" spans="1:2" x14ac:dyDescent="0.25">
      <c r="A327" s="20">
        <f t="shared" si="5"/>
        <v>558</v>
      </c>
      <c r="B327" s="26">
        <v>103.6</v>
      </c>
    </row>
    <row r="328" spans="1:2" x14ac:dyDescent="0.25">
      <c r="A328" s="20">
        <f t="shared" si="5"/>
        <v>559</v>
      </c>
      <c r="B328" s="26">
        <v>104</v>
      </c>
    </row>
    <row r="329" spans="1:2" x14ac:dyDescent="0.25">
      <c r="A329" s="20">
        <f t="shared" si="5"/>
        <v>560</v>
      </c>
      <c r="B329" s="26">
        <v>104.4</v>
      </c>
    </row>
    <row r="330" spans="1:2" x14ac:dyDescent="0.25">
      <c r="A330" s="20">
        <f t="shared" si="5"/>
        <v>561</v>
      </c>
      <c r="B330" s="26">
        <v>104.8</v>
      </c>
    </row>
    <row r="331" spans="1:2" x14ac:dyDescent="0.25">
      <c r="A331" s="20">
        <f t="shared" si="5"/>
        <v>562</v>
      </c>
      <c r="B331" s="26">
        <v>105.2</v>
      </c>
    </row>
    <row r="332" spans="1:2" x14ac:dyDescent="0.25">
      <c r="A332" s="20">
        <f t="shared" si="5"/>
        <v>563</v>
      </c>
      <c r="B332" s="26">
        <v>105.6</v>
      </c>
    </row>
    <row r="333" spans="1:2" x14ac:dyDescent="0.25">
      <c r="A333" s="20">
        <f t="shared" si="5"/>
        <v>564</v>
      </c>
      <c r="B333" s="26">
        <v>106</v>
      </c>
    </row>
    <row r="334" spans="1:2" x14ac:dyDescent="0.25">
      <c r="A334" s="20">
        <f t="shared" si="5"/>
        <v>565</v>
      </c>
      <c r="B334" s="26">
        <v>106.4</v>
      </c>
    </row>
    <row r="335" spans="1:2" x14ac:dyDescent="0.25">
      <c r="A335" s="20">
        <f t="shared" si="5"/>
        <v>566</v>
      </c>
      <c r="B335" s="26">
        <v>106.8</v>
      </c>
    </row>
    <row r="336" spans="1:2" x14ac:dyDescent="0.25">
      <c r="A336" s="20">
        <f t="shared" si="5"/>
        <v>567</v>
      </c>
      <c r="B336" s="26">
        <v>107.2</v>
      </c>
    </row>
    <row r="337" spans="1:2" x14ac:dyDescent="0.25">
      <c r="A337" s="20">
        <f t="shared" si="5"/>
        <v>568</v>
      </c>
      <c r="B337" s="26">
        <v>107.6</v>
      </c>
    </row>
    <row r="338" spans="1:2" x14ac:dyDescent="0.25">
      <c r="A338" s="20">
        <f t="shared" si="5"/>
        <v>569</v>
      </c>
      <c r="B338" s="26">
        <v>108</v>
      </c>
    </row>
    <row r="339" spans="1:2" x14ac:dyDescent="0.25">
      <c r="A339" s="20">
        <f t="shared" si="5"/>
        <v>570</v>
      </c>
      <c r="B339" s="26">
        <v>108.4</v>
      </c>
    </row>
    <row r="340" spans="1:2" x14ac:dyDescent="0.25">
      <c r="A340" s="20">
        <f t="shared" si="5"/>
        <v>571</v>
      </c>
      <c r="B340" s="26">
        <v>108.8</v>
      </c>
    </row>
    <row r="341" spans="1:2" x14ac:dyDescent="0.25">
      <c r="A341" s="20">
        <f t="shared" si="5"/>
        <v>572</v>
      </c>
      <c r="B341" s="26">
        <v>109.2</v>
      </c>
    </row>
    <row r="342" spans="1:2" x14ac:dyDescent="0.25">
      <c r="A342" s="20">
        <f t="shared" si="5"/>
        <v>573</v>
      </c>
      <c r="B342" s="26">
        <v>109.6</v>
      </c>
    </row>
    <row r="343" spans="1:2" x14ac:dyDescent="0.25">
      <c r="A343" s="20">
        <f t="shared" si="5"/>
        <v>574</v>
      </c>
      <c r="B343" s="26">
        <v>110</v>
      </c>
    </row>
    <row r="344" spans="1:2" x14ac:dyDescent="0.25">
      <c r="A344" s="20">
        <f t="shared" si="5"/>
        <v>575</v>
      </c>
      <c r="B344" s="26">
        <v>110.4</v>
      </c>
    </row>
    <row r="345" spans="1:2" x14ac:dyDescent="0.25">
      <c r="A345" s="20">
        <f t="shared" si="5"/>
        <v>576</v>
      </c>
      <c r="B345" s="26">
        <v>110.8</v>
      </c>
    </row>
    <row r="346" spans="1:2" x14ac:dyDescent="0.25">
      <c r="A346" s="20">
        <f t="shared" si="5"/>
        <v>577</v>
      </c>
      <c r="B346" s="26">
        <v>111.2</v>
      </c>
    </row>
    <row r="347" spans="1:2" x14ac:dyDescent="0.25">
      <c r="A347" s="20">
        <f t="shared" si="5"/>
        <v>578</v>
      </c>
      <c r="B347" s="26">
        <v>111.6</v>
      </c>
    </row>
    <row r="348" spans="1:2" x14ac:dyDescent="0.25">
      <c r="A348" s="20">
        <f t="shared" si="5"/>
        <v>579</v>
      </c>
      <c r="B348" s="26">
        <v>112</v>
      </c>
    </row>
    <row r="349" spans="1:2" x14ac:dyDescent="0.25">
      <c r="A349" s="20">
        <f t="shared" si="5"/>
        <v>580</v>
      </c>
      <c r="B349" s="26">
        <v>112.4</v>
      </c>
    </row>
    <row r="350" spans="1:2" x14ac:dyDescent="0.25">
      <c r="A350" s="20">
        <f t="shared" si="5"/>
        <v>581</v>
      </c>
      <c r="B350" s="26">
        <v>112.8</v>
      </c>
    </row>
    <row r="351" spans="1:2" x14ac:dyDescent="0.25">
      <c r="A351" s="20">
        <f t="shared" si="5"/>
        <v>582</v>
      </c>
      <c r="B351" s="26">
        <v>113.2</v>
      </c>
    </row>
    <row r="352" spans="1:2" x14ac:dyDescent="0.25">
      <c r="A352" s="20">
        <f t="shared" si="5"/>
        <v>583</v>
      </c>
      <c r="B352" s="26">
        <v>113.6</v>
      </c>
    </row>
    <row r="353" spans="1:2" x14ac:dyDescent="0.25">
      <c r="A353" s="20">
        <f t="shared" si="5"/>
        <v>584</v>
      </c>
      <c r="B353" s="26">
        <v>114</v>
      </c>
    </row>
    <row r="354" spans="1:2" x14ac:dyDescent="0.25">
      <c r="A354" s="20">
        <f t="shared" si="5"/>
        <v>585</v>
      </c>
      <c r="B354" s="26">
        <v>114.4</v>
      </c>
    </row>
    <row r="355" spans="1:2" x14ac:dyDescent="0.25">
      <c r="A355" s="20">
        <f t="shared" si="5"/>
        <v>586</v>
      </c>
      <c r="B355" s="26">
        <v>114.8</v>
      </c>
    </row>
    <row r="356" spans="1:2" x14ac:dyDescent="0.25">
      <c r="A356" s="20">
        <f t="shared" si="5"/>
        <v>587</v>
      </c>
      <c r="B356" s="26">
        <v>115.2</v>
      </c>
    </row>
    <row r="357" spans="1:2" x14ac:dyDescent="0.25">
      <c r="A357" s="20">
        <f t="shared" si="5"/>
        <v>588</v>
      </c>
      <c r="B357" s="26">
        <v>115.6</v>
      </c>
    </row>
    <row r="358" spans="1:2" x14ac:dyDescent="0.25">
      <c r="A358" s="20">
        <f t="shared" si="5"/>
        <v>589</v>
      </c>
      <c r="B358" s="26">
        <v>116</v>
      </c>
    </row>
    <row r="359" spans="1:2" x14ac:dyDescent="0.25">
      <c r="A359" s="20">
        <f t="shared" si="5"/>
        <v>590</v>
      </c>
      <c r="B359" s="26">
        <v>116.4</v>
      </c>
    </row>
    <row r="360" spans="1:2" x14ac:dyDescent="0.25">
      <c r="A360" s="20">
        <f t="shared" si="5"/>
        <v>591</v>
      </c>
      <c r="B360" s="26">
        <v>116.8</v>
      </c>
    </row>
    <row r="361" spans="1:2" x14ac:dyDescent="0.25">
      <c r="A361" s="20">
        <f t="shared" si="5"/>
        <v>592</v>
      </c>
      <c r="B361" s="26">
        <v>117.2</v>
      </c>
    </row>
    <row r="362" spans="1:2" x14ac:dyDescent="0.25">
      <c r="A362" s="20">
        <f t="shared" si="5"/>
        <v>593</v>
      </c>
      <c r="B362" s="26">
        <v>117.6</v>
      </c>
    </row>
    <row r="363" spans="1:2" x14ac:dyDescent="0.25">
      <c r="A363" s="20">
        <f t="shared" si="5"/>
        <v>594</v>
      </c>
      <c r="B363" s="26">
        <v>118</v>
      </c>
    </row>
    <row r="364" spans="1:2" x14ac:dyDescent="0.25">
      <c r="A364" s="20">
        <f t="shared" si="5"/>
        <v>595</v>
      </c>
      <c r="B364" s="26">
        <v>118.4</v>
      </c>
    </row>
    <row r="365" spans="1:2" x14ac:dyDescent="0.25">
      <c r="A365" s="20">
        <f t="shared" si="5"/>
        <v>596</v>
      </c>
      <c r="B365" s="26">
        <v>118.8</v>
      </c>
    </row>
    <row r="366" spans="1:2" x14ac:dyDescent="0.25">
      <c r="A366" s="20">
        <f t="shared" si="5"/>
        <v>597</v>
      </c>
      <c r="B366" s="26">
        <v>119.2</v>
      </c>
    </row>
    <row r="367" spans="1:2" x14ac:dyDescent="0.25">
      <c r="A367" s="20">
        <f t="shared" si="5"/>
        <v>598</v>
      </c>
      <c r="B367" s="26">
        <v>119.6</v>
      </c>
    </row>
    <row r="368" spans="1:2" x14ac:dyDescent="0.25">
      <c r="A368" s="20">
        <f t="shared" si="5"/>
        <v>599</v>
      </c>
      <c r="B368" s="26">
        <v>120</v>
      </c>
    </row>
    <row r="369" spans="1:2" x14ac:dyDescent="0.25">
      <c r="A369" s="20">
        <f t="shared" si="5"/>
        <v>600</v>
      </c>
      <c r="B369" s="26">
        <v>120.4</v>
      </c>
    </row>
    <row r="370" spans="1:2" x14ac:dyDescent="0.25">
      <c r="A370" s="20">
        <f t="shared" si="5"/>
        <v>601</v>
      </c>
      <c r="B370" s="26">
        <v>120.8</v>
      </c>
    </row>
    <row r="371" spans="1:2" x14ac:dyDescent="0.25">
      <c r="A371" s="20">
        <f t="shared" si="5"/>
        <v>602</v>
      </c>
      <c r="B371" s="26">
        <v>121.2</v>
      </c>
    </row>
    <row r="372" spans="1:2" x14ac:dyDescent="0.25">
      <c r="A372" s="20">
        <f t="shared" si="5"/>
        <v>603</v>
      </c>
      <c r="B372" s="26">
        <v>121.6</v>
      </c>
    </row>
    <row r="373" spans="1:2" x14ac:dyDescent="0.25">
      <c r="A373" s="20">
        <f t="shared" si="5"/>
        <v>604</v>
      </c>
      <c r="B373" s="26">
        <v>122</v>
      </c>
    </row>
    <row r="374" spans="1:2" x14ac:dyDescent="0.25">
      <c r="A374" s="20">
        <f t="shared" si="5"/>
        <v>605</v>
      </c>
      <c r="B374" s="26">
        <v>122.4</v>
      </c>
    </row>
    <row r="375" spans="1:2" x14ac:dyDescent="0.25">
      <c r="A375" s="20">
        <f t="shared" si="5"/>
        <v>606</v>
      </c>
      <c r="B375" s="26">
        <v>122.8</v>
      </c>
    </row>
    <row r="376" spans="1:2" x14ac:dyDescent="0.25">
      <c r="A376" s="20">
        <f t="shared" si="5"/>
        <v>607</v>
      </c>
      <c r="B376" s="26">
        <v>123.2</v>
      </c>
    </row>
    <row r="377" spans="1:2" x14ac:dyDescent="0.25">
      <c r="A377" s="20">
        <f t="shared" si="5"/>
        <v>608</v>
      </c>
      <c r="B377" s="26">
        <v>123.6</v>
      </c>
    </row>
    <row r="378" spans="1:2" x14ac:dyDescent="0.25">
      <c r="A378" s="20">
        <f t="shared" si="5"/>
        <v>609</v>
      </c>
      <c r="B378" s="26">
        <v>124</v>
      </c>
    </row>
    <row r="379" spans="1:2" x14ac:dyDescent="0.25">
      <c r="A379" s="20">
        <f t="shared" si="5"/>
        <v>610</v>
      </c>
      <c r="B379" s="26">
        <v>124.4</v>
      </c>
    </row>
    <row r="380" spans="1:2" x14ac:dyDescent="0.25">
      <c r="A380" s="20">
        <f t="shared" si="5"/>
        <v>611</v>
      </c>
      <c r="B380" s="26">
        <v>124.8</v>
      </c>
    </row>
    <row r="381" spans="1:2" x14ac:dyDescent="0.25">
      <c r="A381" s="20">
        <f t="shared" si="5"/>
        <v>612</v>
      </c>
      <c r="B381" s="26">
        <v>125.2</v>
      </c>
    </row>
    <row r="382" spans="1:2" x14ac:dyDescent="0.25">
      <c r="A382" s="20">
        <f t="shared" si="5"/>
        <v>613</v>
      </c>
      <c r="B382" s="26">
        <v>125.6</v>
      </c>
    </row>
    <row r="383" spans="1:2" x14ac:dyDescent="0.25">
      <c r="A383" s="20">
        <f t="shared" si="5"/>
        <v>614</v>
      </c>
      <c r="B383" s="26">
        <v>126</v>
      </c>
    </row>
    <row r="384" spans="1:2" x14ac:dyDescent="0.25">
      <c r="A384" s="20">
        <f t="shared" si="5"/>
        <v>615</v>
      </c>
      <c r="B384" s="26">
        <v>126.4</v>
      </c>
    </row>
    <row r="385" spans="1:2" x14ac:dyDescent="0.25">
      <c r="A385" s="20">
        <f t="shared" si="5"/>
        <v>616</v>
      </c>
      <c r="B385" s="26">
        <v>126.8</v>
      </c>
    </row>
    <row r="386" spans="1:2" x14ac:dyDescent="0.25">
      <c r="A386" s="20">
        <f t="shared" si="5"/>
        <v>617</v>
      </c>
      <c r="B386" s="26">
        <v>127.2</v>
      </c>
    </row>
    <row r="387" spans="1:2" x14ac:dyDescent="0.25">
      <c r="A387" s="20">
        <f t="shared" si="5"/>
        <v>618</v>
      </c>
      <c r="B387" s="26">
        <v>127.6</v>
      </c>
    </row>
    <row r="388" spans="1:2" x14ac:dyDescent="0.25">
      <c r="A388" s="20">
        <f t="shared" si="5"/>
        <v>619</v>
      </c>
      <c r="B388" s="26">
        <v>128</v>
      </c>
    </row>
    <row r="389" spans="1:2" x14ac:dyDescent="0.25">
      <c r="A389" s="20">
        <f t="shared" si="5"/>
        <v>620</v>
      </c>
      <c r="B389" s="26">
        <v>128.4</v>
      </c>
    </row>
    <row r="390" spans="1:2" x14ac:dyDescent="0.25">
      <c r="A390" s="20">
        <f t="shared" ref="A390:A453" si="6">A389+1</f>
        <v>621</v>
      </c>
      <c r="B390" s="26">
        <v>128.80000000000001</v>
      </c>
    </row>
    <row r="391" spans="1:2" x14ac:dyDescent="0.25">
      <c r="A391" s="20">
        <f t="shared" si="6"/>
        <v>622</v>
      </c>
      <c r="B391" s="26">
        <v>129.19999999999999</v>
      </c>
    </row>
    <row r="392" spans="1:2" x14ac:dyDescent="0.25">
      <c r="A392" s="20">
        <f t="shared" si="6"/>
        <v>623</v>
      </c>
      <c r="B392" s="26">
        <v>129.6</v>
      </c>
    </row>
    <row r="393" spans="1:2" x14ac:dyDescent="0.25">
      <c r="A393" s="20">
        <f t="shared" si="6"/>
        <v>624</v>
      </c>
      <c r="B393" s="26">
        <v>130</v>
      </c>
    </row>
    <row r="394" spans="1:2" x14ac:dyDescent="0.25">
      <c r="A394" s="20">
        <f t="shared" si="6"/>
        <v>625</v>
      </c>
      <c r="B394" s="26">
        <v>130.4</v>
      </c>
    </row>
    <row r="395" spans="1:2" x14ac:dyDescent="0.25">
      <c r="A395" s="20">
        <f t="shared" si="6"/>
        <v>626</v>
      </c>
      <c r="B395" s="26">
        <v>130.80000000000001</v>
      </c>
    </row>
    <row r="396" spans="1:2" x14ac:dyDescent="0.25">
      <c r="A396" s="20">
        <f t="shared" si="6"/>
        <v>627</v>
      </c>
      <c r="B396" s="26">
        <v>131.19999999999999</v>
      </c>
    </row>
    <row r="397" spans="1:2" x14ac:dyDescent="0.25">
      <c r="A397" s="20">
        <f t="shared" si="6"/>
        <v>628</v>
      </c>
      <c r="B397" s="26">
        <v>131.6</v>
      </c>
    </row>
    <row r="398" spans="1:2" x14ac:dyDescent="0.25">
      <c r="A398" s="20">
        <f t="shared" si="6"/>
        <v>629</v>
      </c>
      <c r="B398" s="26">
        <v>132</v>
      </c>
    </row>
    <row r="399" spans="1:2" x14ac:dyDescent="0.25">
      <c r="A399" s="20">
        <f t="shared" si="6"/>
        <v>630</v>
      </c>
      <c r="B399" s="26">
        <v>132.4</v>
      </c>
    </row>
    <row r="400" spans="1:2" x14ac:dyDescent="0.25">
      <c r="A400" s="20">
        <f t="shared" si="6"/>
        <v>631</v>
      </c>
      <c r="B400" s="26">
        <v>132.80000000000001</v>
      </c>
    </row>
    <row r="401" spans="1:2" x14ac:dyDescent="0.25">
      <c r="A401" s="20">
        <f t="shared" si="6"/>
        <v>632</v>
      </c>
      <c r="B401" s="26">
        <v>133.19999999999999</v>
      </c>
    </row>
    <row r="402" spans="1:2" x14ac:dyDescent="0.25">
      <c r="A402" s="20">
        <f t="shared" si="6"/>
        <v>633</v>
      </c>
      <c r="B402" s="26">
        <v>133.6</v>
      </c>
    </row>
    <row r="403" spans="1:2" x14ac:dyDescent="0.25">
      <c r="A403" s="20">
        <f t="shared" si="6"/>
        <v>634</v>
      </c>
      <c r="B403" s="26">
        <v>134</v>
      </c>
    </row>
    <row r="404" spans="1:2" x14ac:dyDescent="0.25">
      <c r="A404" s="20">
        <f t="shared" si="6"/>
        <v>635</v>
      </c>
      <c r="B404" s="26">
        <v>134.4</v>
      </c>
    </row>
    <row r="405" spans="1:2" x14ac:dyDescent="0.25">
      <c r="A405" s="20">
        <f t="shared" si="6"/>
        <v>636</v>
      </c>
      <c r="B405" s="26">
        <v>134.80000000000001</v>
      </c>
    </row>
    <row r="406" spans="1:2" x14ac:dyDescent="0.25">
      <c r="A406" s="20">
        <f t="shared" si="6"/>
        <v>637</v>
      </c>
      <c r="B406" s="26">
        <v>135.19999999999999</v>
      </c>
    </row>
    <row r="407" spans="1:2" x14ac:dyDescent="0.25">
      <c r="A407" s="20">
        <f t="shared" si="6"/>
        <v>638</v>
      </c>
      <c r="B407" s="26">
        <v>135.6</v>
      </c>
    </row>
    <row r="408" spans="1:2" x14ac:dyDescent="0.25">
      <c r="A408" s="20">
        <f t="shared" si="6"/>
        <v>639</v>
      </c>
      <c r="B408" s="26">
        <v>136</v>
      </c>
    </row>
    <row r="409" spans="1:2" x14ac:dyDescent="0.25">
      <c r="A409" s="20">
        <f t="shared" si="6"/>
        <v>640</v>
      </c>
      <c r="B409" s="26">
        <v>136.4</v>
      </c>
    </row>
    <row r="410" spans="1:2" x14ac:dyDescent="0.25">
      <c r="A410" s="20">
        <f t="shared" si="6"/>
        <v>641</v>
      </c>
      <c r="B410" s="26">
        <v>136.80000000000001</v>
      </c>
    </row>
    <row r="411" spans="1:2" x14ac:dyDescent="0.25">
      <c r="A411" s="20">
        <f t="shared" si="6"/>
        <v>642</v>
      </c>
      <c r="B411" s="26">
        <v>137.19999999999999</v>
      </c>
    </row>
    <row r="412" spans="1:2" x14ac:dyDescent="0.25">
      <c r="A412" s="20">
        <f t="shared" si="6"/>
        <v>643</v>
      </c>
      <c r="B412" s="26">
        <v>137.6</v>
      </c>
    </row>
    <row r="413" spans="1:2" x14ac:dyDescent="0.25">
      <c r="A413" s="20">
        <f t="shared" si="6"/>
        <v>644</v>
      </c>
      <c r="B413" s="26">
        <v>138</v>
      </c>
    </row>
    <row r="414" spans="1:2" x14ac:dyDescent="0.25">
      <c r="A414" s="20">
        <f t="shared" si="6"/>
        <v>645</v>
      </c>
      <c r="B414" s="26">
        <v>138.4</v>
      </c>
    </row>
    <row r="415" spans="1:2" x14ac:dyDescent="0.25">
      <c r="A415" s="20">
        <f t="shared" si="6"/>
        <v>646</v>
      </c>
      <c r="B415" s="26">
        <v>138.80000000000001</v>
      </c>
    </row>
    <row r="416" spans="1:2" x14ac:dyDescent="0.25">
      <c r="A416" s="20">
        <f t="shared" si="6"/>
        <v>647</v>
      </c>
      <c r="B416" s="26">
        <v>139.19999999999999</v>
      </c>
    </row>
    <row r="417" spans="1:2" x14ac:dyDescent="0.25">
      <c r="A417" s="20">
        <f t="shared" si="6"/>
        <v>648</v>
      </c>
      <c r="B417" s="26">
        <v>139.6</v>
      </c>
    </row>
    <row r="418" spans="1:2" x14ac:dyDescent="0.25">
      <c r="A418" s="20">
        <f t="shared" si="6"/>
        <v>649</v>
      </c>
      <c r="B418" s="26">
        <v>140</v>
      </c>
    </row>
    <row r="419" spans="1:2" x14ac:dyDescent="0.25">
      <c r="A419" s="20">
        <f t="shared" si="6"/>
        <v>650</v>
      </c>
      <c r="B419" s="26">
        <v>140.4</v>
      </c>
    </row>
    <row r="420" spans="1:2" x14ac:dyDescent="0.25">
      <c r="A420" s="20">
        <f t="shared" si="6"/>
        <v>651</v>
      </c>
      <c r="B420" s="26">
        <v>140.80000000000001</v>
      </c>
    </row>
    <row r="421" spans="1:2" x14ac:dyDescent="0.25">
      <c r="A421" s="20">
        <f t="shared" si="6"/>
        <v>652</v>
      </c>
      <c r="B421" s="26">
        <v>141.19999999999999</v>
      </c>
    </row>
    <row r="422" spans="1:2" x14ac:dyDescent="0.25">
      <c r="A422" s="20">
        <f t="shared" si="6"/>
        <v>653</v>
      </c>
      <c r="B422" s="26">
        <v>141.6</v>
      </c>
    </row>
    <row r="423" spans="1:2" x14ac:dyDescent="0.25">
      <c r="A423" s="20">
        <f t="shared" si="6"/>
        <v>654</v>
      </c>
      <c r="B423" s="26">
        <v>142</v>
      </c>
    </row>
    <row r="424" spans="1:2" x14ac:dyDescent="0.25">
      <c r="A424" s="20">
        <f t="shared" si="6"/>
        <v>655</v>
      </c>
      <c r="B424" s="26">
        <v>142.4</v>
      </c>
    </row>
    <row r="425" spans="1:2" x14ac:dyDescent="0.25">
      <c r="A425" s="20">
        <f t="shared" si="6"/>
        <v>656</v>
      </c>
      <c r="B425" s="26">
        <v>142.80000000000001</v>
      </c>
    </row>
    <row r="426" spans="1:2" x14ac:dyDescent="0.25">
      <c r="A426" s="20">
        <f t="shared" si="6"/>
        <v>657</v>
      </c>
      <c r="B426" s="26">
        <v>143.19999999999999</v>
      </c>
    </row>
    <row r="427" spans="1:2" x14ac:dyDescent="0.25">
      <c r="A427" s="20">
        <f t="shared" si="6"/>
        <v>658</v>
      </c>
      <c r="B427" s="26">
        <v>143.6</v>
      </c>
    </row>
    <row r="428" spans="1:2" x14ac:dyDescent="0.25">
      <c r="A428" s="20">
        <f t="shared" si="6"/>
        <v>659</v>
      </c>
      <c r="B428" s="26">
        <v>144</v>
      </c>
    </row>
    <row r="429" spans="1:2" x14ac:dyDescent="0.25">
      <c r="A429" s="20">
        <f t="shared" si="6"/>
        <v>660</v>
      </c>
      <c r="B429" s="26">
        <v>144.4</v>
      </c>
    </row>
    <row r="430" spans="1:2" x14ac:dyDescent="0.25">
      <c r="A430" s="20">
        <f t="shared" si="6"/>
        <v>661</v>
      </c>
      <c r="B430" s="26">
        <v>144.80000000000001</v>
      </c>
    </row>
    <row r="431" spans="1:2" x14ac:dyDescent="0.25">
      <c r="A431" s="20">
        <f t="shared" si="6"/>
        <v>662</v>
      </c>
      <c r="B431" s="26">
        <v>145.19999999999999</v>
      </c>
    </row>
    <row r="432" spans="1:2" x14ac:dyDescent="0.25">
      <c r="A432" s="20">
        <f t="shared" si="6"/>
        <v>663</v>
      </c>
      <c r="B432" s="26">
        <v>145.6</v>
      </c>
    </row>
    <row r="433" spans="1:2" x14ac:dyDescent="0.25">
      <c r="A433" s="20">
        <f t="shared" si="6"/>
        <v>664</v>
      </c>
      <c r="B433" s="26">
        <v>146</v>
      </c>
    </row>
    <row r="434" spans="1:2" x14ac:dyDescent="0.25">
      <c r="A434" s="20">
        <f t="shared" si="6"/>
        <v>665</v>
      </c>
      <c r="B434" s="26">
        <v>146.4</v>
      </c>
    </row>
    <row r="435" spans="1:2" x14ac:dyDescent="0.25">
      <c r="A435" s="20">
        <f t="shared" si="6"/>
        <v>666</v>
      </c>
      <c r="B435" s="26">
        <v>146.80000000000001</v>
      </c>
    </row>
    <row r="436" spans="1:2" x14ac:dyDescent="0.25">
      <c r="A436" s="20">
        <f t="shared" si="6"/>
        <v>667</v>
      </c>
      <c r="B436" s="26">
        <v>147.19999999999999</v>
      </c>
    </row>
    <row r="437" spans="1:2" x14ac:dyDescent="0.25">
      <c r="A437" s="20">
        <f t="shared" si="6"/>
        <v>668</v>
      </c>
      <c r="B437" s="26">
        <v>147.6</v>
      </c>
    </row>
    <row r="438" spans="1:2" x14ac:dyDescent="0.25">
      <c r="A438" s="20">
        <f t="shared" si="6"/>
        <v>669</v>
      </c>
      <c r="B438" s="26">
        <v>148</v>
      </c>
    </row>
    <row r="439" spans="1:2" x14ac:dyDescent="0.25">
      <c r="A439" s="20">
        <f t="shared" si="6"/>
        <v>670</v>
      </c>
      <c r="B439" s="26">
        <v>148.4</v>
      </c>
    </row>
    <row r="440" spans="1:2" x14ac:dyDescent="0.25">
      <c r="A440" s="20">
        <f t="shared" si="6"/>
        <v>671</v>
      </c>
      <c r="B440" s="26">
        <v>148.80000000000001</v>
      </c>
    </row>
    <row r="441" spans="1:2" x14ac:dyDescent="0.25">
      <c r="A441" s="20">
        <f t="shared" si="6"/>
        <v>672</v>
      </c>
      <c r="B441" s="26">
        <v>149.19999999999999</v>
      </c>
    </row>
    <row r="442" spans="1:2" x14ac:dyDescent="0.25">
      <c r="A442" s="20">
        <f t="shared" si="6"/>
        <v>673</v>
      </c>
      <c r="B442" s="26">
        <v>149.6</v>
      </c>
    </row>
    <row r="443" spans="1:2" x14ac:dyDescent="0.25">
      <c r="A443" s="20">
        <f t="shared" si="6"/>
        <v>674</v>
      </c>
      <c r="B443" s="26">
        <v>150</v>
      </c>
    </row>
    <row r="444" spans="1:2" x14ac:dyDescent="0.25">
      <c r="A444" s="20">
        <f t="shared" si="6"/>
        <v>675</v>
      </c>
      <c r="B444" s="26">
        <v>150.4</v>
      </c>
    </row>
    <row r="445" spans="1:2" x14ac:dyDescent="0.25">
      <c r="A445" s="20">
        <f t="shared" si="6"/>
        <v>676</v>
      </c>
      <c r="B445" s="26">
        <v>150.80000000000001</v>
      </c>
    </row>
    <row r="446" spans="1:2" x14ac:dyDescent="0.25">
      <c r="A446" s="20">
        <f t="shared" si="6"/>
        <v>677</v>
      </c>
      <c r="B446" s="26">
        <v>151.19999999999999</v>
      </c>
    </row>
    <row r="447" spans="1:2" x14ac:dyDescent="0.25">
      <c r="A447" s="20">
        <f t="shared" si="6"/>
        <v>678</v>
      </c>
      <c r="B447" s="26">
        <v>151.6</v>
      </c>
    </row>
    <row r="448" spans="1:2" x14ac:dyDescent="0.25">
      <c r="A448" s="20">
        <f t="shared" si="6"/>
        <v>679</v>
      </c>
      <c r="B448" s="26">
        <v>152</v>
      </c>
    </row>
    <row r="449" spans="1:2" x14ac:dyDescent="0.25">
      <c r="A449" s="20">
        <f t="shared" si="6"/>
        <v>680</v>
      </c>
      <c r="B449" s="26">
        <v>152.4</v>
      </c>
    </row>
    <row r="450" spans="1:2" x14ac:dyDescent="0.25">
      <c r="A450" s="20">
        <f t="shared" si="6"/>
        <v>681</v>
      </c>
      <c r="B450" s="26">
        <v>152.80000000000001</v>
      </c>
    </row>
    <row r="451" spans="1:2" x14ac:dyDescent="0.25">
      <c r="A451" s="20">
        <f t="shared" si="6"/>
        <v>682</v>
      </c>
      <c r="B451" s="26">
        <v>153.19999999999999</v>
      </c>
    </row>
    <row r="452" spans="1:2" x14ac:dyDescent="0.25">
      <c r="A452" s="20">
        <f t="shared" si="6"/>
        <v>683</v>
      </c>
      <c r="B452" s="26">
        <v>153.6</v>
      </c>
    </row>
    <row r="453" spans="1:2" x14ac:dyDescent="0.25">
      <c r="A453" s="20">
        <f t="shared" si="6"/>
        <v>684</v>
      </c>
      <c r="B453" s="26">
        <v>154</v>
      </c>
    </row>
    <row r="454" spans="1:2" x14ac:dyDescent="0.25">
      <c r="A454" s="20">
        <f t="shared" ref="A454:A506" si="7">A453+1</f>
        <v>685</v>
      </c>
      <c r="B454" s="26">
        <v>154.4</v>
      </c>
    </row>
    <row r="455" spans="1:2" x14ac:dyDescent="0.25">
      <c r="A455" s="20">
        <f t="shared" si="7"/>
        <v>686</v>
      </c>
      <c r="B455" s="26">
        <v>154.80000000000001</v>
      </c>
    </row>
    <row r="456" spans="1:2" x14ac:dyDescent="0.25">
      <c r="A456" s="20">
        <f t="shared" si="7"/>
        <v>687</v>
      </c>
      <c r="B456" s="26">
        <v>155.19999999999999</v>
      </c>
    </row>
    <row r="457" spans="1:2" x14ac:dyDescent="0.25">
      <c r="A457" s="20">
        <f t="shared" si="7"/>
        <v>688</v>
      </c>
      <c r="B457" s="26">
        <v>155.6</v>
      </c>
    </row>
    <row r="458" spans="1:2" x14ac:dyDescent="0.25">
      <c r="A458" s="20">
        <f t="shared" si="7"/>
        <v>689</v>
      </c>
      <c r="B458" s="26">
        <v>156</v>
      </c>
    </row>
    <row r="459" spans="1:2" x14ac:dyDescent="0.25">
      <c r="A459" s="20">
        <f t="shared" si="7"/>
        <v>690</v>
      </c>
      <c r="B459" s="26">
        <v>156.4</v>
      </c>
    </row>
    <row r="460" spans="1:2" x14ac:dyDescent="0.25">
      <c r="A460" s="20">
        <f t="shared" si="7"/>
        <v>691</v>
      </c>
      <c r="B460" s="26">
        <v>156.80000000000001</v>
      </c>
    </row>
    <row r="461" spans="1:2" x14ac:dyDescent="0.25">
      <c r="A461" s="20">
        <f t="shared" si="7"/>
        <v>692</v>
      </c>
      <c r="B461" s="26">
        <v>157.19999999999999</v>
      </c>
    </row>
    <row r="462" spans="1:2" x14ac:dyDescent="0.25">
      <c r="A462" s="20">
        <f t="shared" si="7"/>
        <v>693</v>
      </c>
      <c r="B462" s="26">
        <v>157.6</v>
      </c>
    </row>
    <row r="463" spans="1:2" x14ac:dyDescent="0.25">
      <c r="A463" s="20">
        <f t="shared" si="7"/>
        <v>694</v>
      </c>
      <c r="B463" s="26">
        <v>158</v>
      </c>
    </row>
    <row r="464" spans="1:2" x14ac:dyDescent="0.25">
      <c r="A464" s="20">
        <f t="shared" si="7"/>
        <v>695</v>
      </c>
      <c r="B464" s="26">
        <v>158.4</v>
      </c>
    </row>
    <row r="465" spans="1:2" x14ac:dyDescent="0.25">
      <c r="A465" s="20">
        <f t="shared" si="7"/>
        <v>696</v>
      </c>
      <c r="B465" s="26">
        <v>158.80000000000001</v>
      </c>
    </row>
    <row r="466" spans="1:2" x14ac:dyDescent="0.25">
      <c r="A466" s="20">
        <f t="shared" si="7"/>
        <v>697</v>
      </c>
      <c r="B466" s="26">
        <v>159.19999999999999</v>
      </c>
    </row>
    <row r="467" spans="1:2" x14ac:dyDescent="0.25">
      <c r="A467" s="20">
        <f t="shared" si="7"/>
        <v>698</v>
      </c>
      <c r="B467" s="26">
        <v>159.6</v>
      </c>
    </row>
    <row r="468" spans="1:2" x14ac:dyDescent="0.25">
      <c r="A468" s="20">
        <f t="shared" si="7"/>
        <v>699</v>
      </c>
      <c r="B468" s="26">
        <v>160</v>
      </c>
    </row>
    <row r="469" spans="1:2" x14ac:dyDescent="0.25">
      <c r="A469" s="20">
        <f t="shared" si="7"/>
        <v>700</v>
      </c>
      <c r="B469" s="26">
        <v>160.4</v>
      </c>
    </row>
    <row r="470" spans="1:2" x14ac:dyDescent="0.25">
      <c r="A470" s="20">
        <f t="shared" si="7"/>
        <v>701</v>
      </c>
      <c r="B470" s="26">
        <v>160.80000000000001</v>
      </c>
    </row>
    <row r="471" spans="1:2" x14ac:dyDescent="0.25">
      <c r="A471" s="20">
        <f t="shared" si="7"/>
        <v>702</v>
      </c>
      <c r="B471" s="26">
        <v>161.19999999999999</v>
      </c>
    </row>
    <row r="472" spans="1:2" x14ac:dyDescent="0.25">
      <c r="A472" s="20">
        <f t="shared" si="7"/>
        <v>703</v>
      </c>
      <c r="B472" s="26">
        <v>161.6</v>
      </c>
    </row>
    <row r="473" spans="1:2" x14ac:dyDescent="0.25">
      <c r="A473" s="20">
        <f t="shared" si="7"/>
        <v>704</v>
      </c>
      <c r="B473" s="26">
        <v>162</v>
      </c>
    </row>
    <row r="474" spans="1:2" x14ac:dyDescent="0.25">
      <c r="A474" s="20">
        <f t="shared" si="7"/>
        <v>705</v>
      </c>
      <c r="B474" s="26">
        <v>162.4</v>
      </c>
    </row>
    <row r="475" spans="1:2" x14ac:dyDescent="0.25">
      <c r="A475" s="20">
        <f t="shared" si="7"/>
        <v>706</v>
      </c>
      <c r="B475" s="26">
        <v>162.80000000000001</v>
      </c>
    </row>
    <row r="476" spans="1:2" x14ac:dyDescent="0.25">
      <c r="A476" s="20">
        <f t="shared" si="7"/>
        <v>707</v>
      </c>
      <c r="B476" s="26">
        <v>163.19999999999999</v>
      </c>
    </row>
    <row r="477" spans="1:2" x14ac:dyDescent="0.25">
      <c r="A477" s="20">
        <f t="shared" si="7"/>
        <v>708</v>
      </c>
      <c r="B477" s="26">
        <v>163.6</v>
      </c>
    </row>
    <row r="478" spans="1:2" x14ac:dyDescent="0.25">
      <c r="A478" s="20">
        <f t="shared" si="7"/>
        <v>709</v>
      </c>
      <c r="B478" s="26">
        <v>164</v>
      </c>
    </row>
    <row r="479" spans="1:2" x14ac:dyDescent="0.25">
      <c r="A479" s="20">
        <f t="shared" si="7"/>
        <v>710</v>
      </c>
      <c r="B479" s="26">
        <v>164.4</v>
      </c>
    </row>
    <row r="480" spans="1:2" x14ac:dyDescent="0.25">
      <c r="A480" s="20">
        <f t="shared" si="7"/>
        <v>711</v>
      </c>
      <c r="B480" s="26">
        <v>164.8</v>
      </c>
    </row>
    <row r="481" spans="1:2" x14ac:dyDescent="0.25">
      <c r="A481" s="20">
        <f t="shared" si="7"/>
        <v>712</v>
      </c>
      <c r="B481" s="26">
        <v>165.2</v>
      </c>
    </row>
    <row r="482" spans="1:2" x14ac:dyDescent="0.25">
      <c r="A482" s="20">
        <f t="shared" si="7"/>
        <v>713</v>
      </c>
      <c r="B482" s="26">
        <v>165.6</v>
      </c>
    </row>
    <row r="483" spans="1:2" x14ac:dyDescent="0.25">
      <c r="A483" s="20">
        <f t="shared" si="7"/>
        <v>714</v>
      </c>
      <c r="B483" s="26">
        <v>166</v>
      </c>
    </row>
    <row r="484" spans="1:2" x14ac:dyDescent="0.25">
      <c r="A484" s="20">
        <f t="shared" si="7"/>
        <v>715</v>
      </c>
      <c r="B484" s="26">
        <v>166.4</v>
      </c>
    </row>
    <row r="485" spans="1:2" x14ac:dyDescent="0.25">
      <c r="A485" s="20">
        <f t="shared" si="7"/>
        <v>716</v>
      </c>
      <c r="B485" s="26">
        <v>166.8</v>
      </c>
    </row>
    <row r="486" spans="1:2" x14ac:dyDescent="0.25">
      <c r="A486" s="20">
        <f t="shared" si="7"/>
        <v>717</v>
      </c>
      <c r="B486" s="26">
        <v>167.2</v>
      </c>
    </row>
    <row r="487" spans="1:2" x14ac:dyDescent="0.25">
      <c r="A487" s="20">
        <f t="shared" si="7"/>
        <v>718</v>
      </c>
      <c r="B487" s="26">
        <v>167.6</v>
      </c>
    </row>
    <row r="488" spans="1:2" x14ac:dyDescent="0.25">
      <c r="A488" s="20">
        <f t="shared" si="7"/>
        <v>719</v>
      </c>
      <c r="B488" s="26">
        <v>168</v>
      </c>
    </row>
    <row r="489" spans="1:2" x14ac:dyDescent="0.25">
      <c r="A489" s="20">
        <f t="shared" si="7"/>
        <v>720</v>
      </c>
      <c r="B489" s="26">
        <v>168.4</v>
      </c>
    </row>
    <row r="490" spans="1:2" x14ac:dyDescent="0.25">
      <c r="A490" s="20">
        <f t="shared" si="7"/>
        <v>721</v>
      </c>
      <c r="B490" s="26">
        <v>168.8</v>
      </c>
    </row>
    <row r="491" spans="1:2" x14ac:dyDescent="0.25">
      <c r="A491" s="20">
        <f t="shared" si="7"/>
        <v>722</v>
      </c>
      <c r="B491" s="26">
        <v>169.2</v>
      </c>
    </row>
    <row r="492" spans="1:2" x14ac:dyDescent="0.25">
      <c r="A492" s="20">
        <f t="shared" si="7"/>
        <v>723</v>
      </c>
      <c r="B492" s="26">
        <v>169.6</v>
      </c>
    </row>
    <row r="493" spans="1:2" x14ac:dyDescent="0.25">
      <c r="A493" s="20">
        <f t="shared" si="7"/>
        <v>724</v>
      </c>
      <c r="B493" s="26">
        <v>170</v>
      </c>
    </row>
    <row r="494" spans="1:2" x14ac:dyDescent="0.25">
      <c r="A494" s="20">
        <f t="shared" si="7"/>
        <v>725</v>
      </c>
      <c r="B494" s="26">
        <v>170.4</v>
      </c>
    </row>
    <row r="495" spans="1:2" x14ac:dyDescent="0.25">
      <c r="A495" s="20">
        <f t="shared" si="7"/>
        <v>726</v>
      </c>
      <c r="B495" s="26">
        <v>170.8</v>
      </c>
    </row>
    <row r="496" spans="1:2" x14ac:dyDescent="0.25">
      <c r="A496" s="20">
        <f t="shared" si="7"/>
        <v>727</v>
      </c>
      <c r="B496" s="26">
        <v>171.2</v>
      </c>
    </row>
    <row r="497" spans="1:2" x14ac:dyDescent="0.25">
      <c r="A497" s="20">
        <f t="shared" si="7"/>
        <v>728</v>
      </c>
      <c r="B497" s="26">
        <v>171.6</v>
      </c>
    </row>
    <row r="498" spans="1:2" x14ac:dyDescent="0.25">
      <c r="A498" s="20">
        <f t="shared" si="7"/>
        <v>729</v>
      </c>
      <c r="B498" s="26">
        <v>172</v>
      </c>
    </row>
    <row r="499" spans="1:2" x14ac:dyDescent="0.25">
      <c r="A499" s="20">
        <f t="shared" si="7"/>
        <v>730</v>
      </c>
      <c r="B499" s="26">
        <v>172.4</v>
      </c>
    </row>
    <row r="500" spans="1:2" x14ac:dyDescent="0.25">
      <c r="A500" s="20">
        <f t="shared" si="7"/>
        <v>731</v>
      </c>
      <c r="B500" s="26">
        <v>172.8</v>
      </c>
    </row>
    <row r="501" spans="1:2" x14ac:dyDescent="0.25">
      <c r="A501" s="20">
        <f t="shared" si="7"/>
        <v>732</v>
      </c>
      <c r="B501" s="26">
        <v>173.2</v>
      </c>
    </row>
    <row r="502" spans="1:2" x14ac:dyDescent="0.25">
      <c r="A502" s="20">
        <f t="shared" si="7"/>
        <v>733</v>
      </c>
      <c r="B502" s="26">
        <v>173.6</v>
      </c>
    </row>
    <row r="503" spans="1:2" x14ac:dyDescent="0.25">
      <c r="A503" s="20">
        <f t="shared" si="7"/>
        <v>734</v>
      </c>
      <c r="B503" s="26">
        <v>174</v>
      </c>
    </row>
    <row r="504" spans="1:2" x14ac:dyDescent="0.25">
      <c r="A504" s="20">
        <f t="shared" si="7"/>
        <v>735</v>
      </c>
      <c r="B504" s="26">
        <v>174.4</v>
      </c>
    </row>
    <row r="505" spans="1:2" x14ac:dyDescent="0.25">
      <c r="A505" s="20">
        <f t="shared" si="7"/>
        <v>736</v>
      </c>
      <c r="B505" s="26">
        <v>174.8</v>
      </c>
    </row>
    <row r="506" spans="1:2" x14ac:dyDescent="0.25">
      <c r="A506" s="20">
        <f t="shared" si="7"/>
        <v>737</v>
      </c>
      <c r="B506" s="26">
        <v>175.2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7"/>
  <sheetViews>
    <sheetView zoomScale="110" zoomScaleNormal="110" zoomScaleSheetLayoutView="80" workbookViewId="0">
      <pane ySplit="4" topLeftCell="A5" activePane="bottomLeft" state="frozen"/>
      <selection activeCell="E1" sqref="E1:K1048576"/>
      <selection pane="bottomLeft" activeCell="C37" sqref="C37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423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120</v>
      </c>
      <c r="B5" s="3" t="str">
        <f>IFERROR(VLOOKUP($A5,Entries!$A:$F,4,FALSE),"")</f>
        <v>Camilla Esling</v>
      </c>
      <c r="C5" s="3" t="str">
        <f>IFERROR(VLOOKUP($A5,Entries!$A:$F,5,FALSE),"")</f>
        <v>Just Jake VII</v>
      </c>
      <c r="D5" s="3" t="str">
        <f>IFERROR(VLOOKUP($A5,Entries!$A:$F,6,FALSE),"")</f>
        <v>Malvern Hills</v>
      </c>
      <c r="E5" s="35">
        <v>28</v>
      </c>
      <c r="F5" s="66">
        <v>0</v>
      </c>
      <c r="G5" s="35">
        <v>2.8</v>
      </c>
      <c r="H5" s="67">
        <v>4.4400000000000004</v>
      </c>
      <c r="I5" s="66">
        <v>0</v>
      </c>
      <c r="J5" s="35">
        <f>IF(F5="E","E",IF(I5="E","E",IF(F5="R","R",IF(I5="R","R",SUM(E5:F5,I5)+IF(G5="",0,IF(G5&gt;0,G5,-G5))))))</f>
        <v>30.8</v>
      </c>
      <c r="K5" s="3">
        <f>IFERROR(RANK(J5,$J$5:$J$35,1),"")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125</v>
      </c>
      <c r="B6" s="3" t="str">
        <f>IFERROR(VLOOKUP($A6,Entries!$A:$F,4,FALSE),"")</f>
        <v>Louise Burns</v>
      </c>
      <c r="C6" s="3" t="str">
        <f>IFERROR(VLOOKUP($A6,Entries!$A:$F,5,FALSE),"")</f>
        <v>Gambi</v>
      </c>
      <c r="D6" s="3" t="str">
        <f>IFERROR(VLOOKUP($A6,Entries!$A:$F,6,FALSE),"")</f>
        <v>Shropshire South Stars</v>
      </c>
      <c r="E6" s="35">
        <v>29.8</v>
      </c>
      <c r="F6" s="66">
        <v>0</v>
      </c>
      <c r="G6" s="35">
        <v>2.8</v>
      </c>
      <c r="H6" s="67">
        <v>4.4400000000000004</v>
      </c>
      <c r="I6" s="66">
        <v>0</v>
      </c>
      <c r="J6" s="35">
        <f>IF(F6="E","E",IF(I6="E","E",IF(F6="R","R",IF(I6="R","R",SUM(E6:F6,I6)+IF(G6="",0,IF(G6&gt;0,G6,-G6))))))</f>
        <v>32.6</v>
      </c>
      <c r="K6" s="3">
        <f>IFERROR(RANK(J6,$J$5:$J$35,1),"")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107</v>
      </c>
      <c r="B7" s="3" t="str">
        <f>IFERROR(VLOOKUP($A7,Entries!$A:$F,4,FALSE),"")</f>
        <v>Fi Moore</v>
      </c>
      <c r="C7" s="3" t="str">
        <f>IFERROR(VLOOKUP($A7,Entries!$A:$F,5,FALSE),"")</f>
        <v>PSF Underdun</v>
      </c>
      <c r="D7" s="3" t="str">
        <f>IFERROR(VLOOKUP($A7,Entries!$A:$F,6,FALSE),"")</f>
        <v>Evenlode</v>
      </c>
      <c r="E7" s="35">
        <v>32.799999999999997</v>
      </c>
      <c r="F7" s="66">
        <v>0</v>
      </c>
      <c r="G7" s="35">
        <v>0</v>
      </c>
      <c r="H7" s="67">
        <v>4.28</v>
      </c>
      <c r="I7" s="66">
        <v>0</v>
      </c>
      <c r="J7" s="35">
        <f>IF(F7="E","E",IF(I7="E","E",IF(F7="R","R",IF(I7="R","R",SUM(E7:F7,I7)+IF(G7="",0,IF(G7&gt;0,G7,-G7))))))</f>
        <v>32.799999999999997</v>
      </c>
      <c r="K7" s="3">
        <f>IFERROR(RANK(J7,$J$5:$J$35,1),"")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129</v>
      </c>
      <c r="B8" s="3" t="str">
        <f>IFERROR(VLOOKUP($A8,Entries!$A:$F,4,FALSE),"")</f>
        <v>Tammy Jo Bethall</v>
      </c>
      <c r="C8" s="3" t="str">
        <f>IFERROR(VLOOKUP($A8,Entries!$A:$F,5,FALSE),"")</f>
        <v>Reckless</v>
      </c>
      <c r="D8" s="3" t="str">
        <f>IFERROR(VLOOKUP($A8,Entries!$A:$F,6,FALSE),"")</f>
        <v>Wyvern</v>
      </c>
      <c r="E8" s="35">
        <v>32.299999999999997</v>
      </c>
      <c r="F8" s="66">
        <v>0</v>
      </c>
      <c r="G8" s="35">
        <v>1.6</v>
      </c>
      <c r="H8" s="67">
        <v>4.41</v>
      </c>
      <c r="I8" s="66">
        <v>0</v>
      </c>
      <c r="J8" s="35">
        <f>IF(F8="E","E",IF(I8="E","E",IF(F8="R","R",IF(I8="R","R",SUM(E8:F8,I8)+IF(G8="",0,IF(G8&gt;0,G8,-G8))))))</f>
        <v>33.9</v>
      </c>
      <c r="K8" s="3">
        <f>IFERROR(RANK(J8,$J$5:$J$35,1),"")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123</v>
      </c>
      <c r="B9" s="3" t="str">
        <f>IFERROR(VLOOKUP($A9,Entries!$A:$F,4,FALSE),"")</f>
        <v>Nicky Hoskins</v>
      </c>
      <c r="C9" s="3" t="str">
        <f>IFERROR(VLOOKUP($A9,Entries!$A:$F,5,FALSE),"")</f>
        <v>Etch a Sketch II</v>
      </c>
      <c r="D9" s="3" t="str">
        <f>IFERROR(VLOOKUP($A9,Entries!$A:$F,6,FALSE),"")</f>
        <v>Bromyard</v>
      </c>
      <c r="E9" s="35">
        <v>35.5</v>
      </c>
      <c r="F9" s="66">
        <v>0</v>
      </c>
      <c r="G9" s="35">
        <v>0</v>
      </c>
      <c r="H9" s="67">
        <v>4.25</v>
      </c>
      <c r="I9" s="66">
        <v>0</v>
      </c>
      <c r="J9" s="35">
        <f>IF(F9="E","E",IF(I9="E","E",IF(F9="R","R",IF(I9="R","R",SUM(E9:F9,I9)+IF(G9="",0,IF(G9&gt;0,G9,-G9))))))</f>
        <v>35.5</v>
      </c>
      <c r="K9" s="3">
        <f>IFERROR(RANK(J9,$J$5:$J$35,1),"")</f>
        <v>5</v>
      </c>
      <c r="O9" s="37"/>
      <c r="P9" s="37"/>
      <c r="Q9" s="37"/>
      <c r="S9" s="42">
        <f>(ROUNDDOWN(R9,0)*60)+((R9-ROUNDDOWN(R9,0))*100)</f>
        <v>0</v>
      </c>
    </row>
    <row r="10" spans="1:19" x14ac:dyDescent="0.2">
      <c r="A10" s="64">
        <v>101</v>
      </c>
      <c r="B10" s="3" t="str">
        <f>IFERROR(VLOOKUP($A10,Entries!$A:$F,4,FALSE),"")</f>
        <v>Kayleigh Jones</v>
      </c>
      <c r="C10" s="3" t="str">
        <f>IFERROR(VLOOKUP($A10,Entries!$A:$F,5,FALSE),"")</f>
        <v>T J's Gemstone</v>
      </c>
      <c r="D10" s="68" t="str">
        <f>IFERROR(VLOOKUP($A10,Entries!$A:$F,6,FALSE),"")</f>
        <v>Cheltenham Supreme Novice Hurdlers</v>
      </c>
      <c r="E10" s="35">
        <v>32.5</v>
      </c>
      <c r="F10" s="66">
        <v>0</v>
      </c>
      <c r="G10" s="35">
        <v>4</v>
      </c>
      <c r="H10" s="67">
        <v>4.47</v>
      </c>
      <c r="I10" s="66">
        <v>0</v>
      </c>
      <c r="J10" s="35">
        <f>IF(F10="E","E",IF(I10="E","E",IF(F10="R","R",IF(I10="R","R",SUM(E10:F10,I10)+IF(G10="",0,IF(G10&gt;0,G10,-G10))))))</f>
        <v>36.5</v>
      </c>
      <c r="K10" s="3">
        <f>IFERROR(RANK(J10,$J$5:$J$35,1),"")</f>
        <v>6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119</v>
      </c>
      <c r="B11" s="3" t="str">
        <f>IFERROR(VLOOKUP($A11,Entries!$A:$F,4,FALSE),"")</f>
        <v>Sue Peckham</v>
      </c>
      <c r="C11" s="3" t="str">
        <f>IFERROR(VLOOKUP($A11,Entries!$A:$F,5,FALSE),"")</f>
        <v>Mr Gangster</v>
      </c>
      <c r="D11" s="3" t="str">
        <f>IFERROR(VLOOKUP($A11,Entries!$A:$F,6,FALSE),"")</f>
        <v>Malvern Hills</v>
      </c>
      <c r="E11" s="35">
        <v>36.5</v>
      </c>
      <c r="F11" s="66">
        <v>0</v>
      </c>
      <c r="G11" s="35">
        <v>0</v>
      </c>
      <c r="H11" s="67">
        <v>4.3600000000000003</v>
      </c>
      <c r="I11" s="66">
        <v>0</v>
      </c>
      <c r="J11" s="35">
        <f>IF(F11="E","E",IF(I11="E","E",IF(F11="R","R",IF(I11="R","R",SUM(E11:F11,I11)+IF(G11="",0,IF(G11&gt;0,G11,-G11))))))</f>
        <v>36.5</v>
      </c>
      <c r="K11" s="3">
        <f>IFERROR(RANK(J11,$J$5:$J$35,1),"")</f>
        <v>6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102</v>
      </c>
      <c r="B12" s="3" t="str">
        <f>IFERROR(VLOOKUP($A12,Entries!$A:$F,4,FALSE),"")</f>
        <v>Chloe Joslin</v>
      </c>
      <c r="C12" s="3" t="str">
        <f>IFERROR(VLOOKUP($A12,Entries!$A:$F,5,FALSE),"")</f>
        <v>Blazing Sun</v>
      </c>
      <c r="D12" s="68" t="str">
        <f>IFERROR(VLOOKUP($A12,Entries!$A:$F,6,FALSE),"")</f>
        <v>Cheltenham Supreme Novice Hurdlers</v>
      </c>
      <c r="E12" s="35">
        <v>35.799999999999997</v>
      </c>
      <c r="F12" s="66">
        <v>0</v>
      </c>
      <c r="G12" s="35">
        <v>3.6</v>
      </c>
      <c r="H12" s="67">
        <v>4.46</v>
      </c>
      <c r="I12" s="66">
        <v>0</v>
      </c>
      <c r="J12" s="35">
        <f>IF(F12="E","E",IF(I12="E","E",IF(F12="R","R",IF(I12="R","R",SUM(E12:F12,I12)+IF(G12="",0,IF(G12&gt;0,G12,-G12))))))</f>
        <v>39.4</v>
      </c>
      <c r="K12" s="3">
        <f>IFERROR(RANK(J12,$J$5:$J$35,1),"")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109</v>
      </c>
      <c r="B13" s="3" t="str">
        <f>IFERROR(VLOOKUP($A13,Entries!$A:$F,4,FALSE),"")</f>
        <v>Hayley Care</v>
      </c>
      <c r="C13" s="3" t="s">
        <v>453</v>
      </c>
      <c r="D13" s="3" t="str">
        <f>IFERROR(VLOOKUP($A13,Entries!$A:$F,6,FALSE),"")</f>
        <v>Evenlode</v>
      </c>
      <c r="E13" s="35">
        <v>34.799999999999997</v>
      </c>
      <c r="F13" s="66">
        <v>4</v>
      </c>
      <c r="G13" s="35">
        <v>1.2</v>
      </c>
      <c r="H13" s="67">
        <v>4.4000000000000004</v>
      </c>
      <c r="I13" s="66">
        <v>0</v>
      </c>
      <c r="J13" s="35">
        <f>IF(F13="E","E",IF(I13="E","E",IF(F13="R","R",IF(I13="R","R",SUM(E13:F13,I13)+IF(G13="",0,IF(G13&gt;0,G13,-G13))))))</f>
        <v>40</v>
      </c>
      <c r="K13" s="3">
        <f>IFERROR(RANK(J13,$J$5:$J$35,1),"")</f>
        <v>9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127</v>
      </c>
      <c r="B14" s="3" t="str">
        <f>IFERROR(VLOOKUP($A14,Entries!$A:$F,4,FALSE),"")</f>
        <v>Heather Blythe</v>
      </c>
      <c r="C14" s="3" t="str">
        <f>IFERROR(VLOOKUP($A14,Entries!$A:$F,5,FALSE),"")</f>
        <v>Waluna</v>
      </c>
      <c r="D14" s="3" t="str">
        <f>IFERROR(VLOOKUP($A14,Entries!$A:$F,6,FALSE),"")</f>
        <v>Shropshire South Stars</v>
      </c>
      <c r="E14" s="35">
        <v>33</v>
      </c>
      <c r="F14" s="66">
        <v>4</v>
      </c>
      <c r="G14" s="35">
        <v>3.2</v>
      </c>
      <c r="H14" s="67">
        <v>4.45</v>
      </c>
      <c r="I14" s="66">
        <v>0</v>
      </c>
      <c r="J14" s="35">
        <f>IF(F14="E","E",IF(I14="E","E",IF(F14="R","R",IF(I14="R","R",SUM(E14:F14,I14)+IF(G14="",0,IF(G14&gt;0,G14,-G14))))))</f>
        <v>40.200000000000003</v>
      </c>
      <c r="K14" s="3">
        <f>IFERROR(RANK(J14,$J$5:$J$35,1),"")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121</v>
      </c>
      <c r="B15" s="3" t="str">
        <f>IFERROR(VLOOKUP($A15,Entries!$A:$F,4,FALSE),"")</f>
        <v>Megan Hay</v>
      </c>
      <c r="C15" s="3" t="str">
        <f>IFERROR(VLOOKUP($A15,Entries!$A:$F,5,FALSE),"")</f>
        <v>Watermill</v>
      </c>
      <c r="D15" s="3" t="str">
        <f>IFERROR(VLOOKUP($A15,Entries!$A:$F,6,FALSE),"")</f>
        <v>Bromyard</v>
      </c>
      <c r="E15" s="35">
        <v>32.299999999999997</v>
      </c>
      <c r="F15" s="66">
        <v>5</v>
      </c>
      <c r="G15" s="35">
        <v>3.2</v>
      </c>
      <c r="H15" s="67">
        <v>4.45</v>
      </c>
      <c r="I15" s="66">
        <v>0</v>
      </c>
      <c r="J15" s="35">
        <f>IF(F15="E","E",IF(I15="E","E",IF(F15="R","R",IF(I15="R","R",SUM(E15:F15,I15)+IF(G15="",0,IF(G15&gt;0,G15,-G15))))))</f>
        <v>40.5</v>
      </c>
      <c r="K15" s="3">
        <f>IFERROR(RANK(J15,$J$5:$J$35,1),"")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103</v>
      </c>
      <c r="B16" s="3" t="str">
        <f>IFERROR(VLOOKUP($A16,Entries!$A:$F,4,FALSE),"")</f>
        <v>Sarah Lawrence</v>
      </c>
      <c r="C16" s="3" t="str">
        <f>IFERROR(VLOOKUP($A16,Entries!$A:$F,5,FALSE),"")</f>
        <v>Brynteg Llywnau Indiana</v>
      </c>
      <c r="D16" s="68" t="str">
        <f>IFERROR(VLOOKUP($A16,Entries!$A:$F,6,FALSE),"")</f>
        <v>Cheltenham Supreme Novice Hurdlers</v>
      </c>
      <c r="E16" s="35">
        <v>35.799999999999997</v>
      </c>
      <c r="F16" s="66">
        <v>0</v>
      </c>
      <c r="G16" s="35">
        <v>5.2</v>
      </c>
      <c r="H16" s="67">
        <v>4.5</v>
      </c>
      <c r="I16" s="66">
        <v>0</v>
      </c>
      <c r="J16" s="35">
        <f>IF(F16="E","E",IF(I16="E","E",IF(F16="R","R",IF(I16="R","R",SUM(E16:F16,I16)+IF(G16="",0,IF(G16&gt;0,G16,-G16))))))</f>
        <v>41</v>
      </c>
      <c r="K16" s="3">
        <f>IFERROR(RANK(J16,$J$5:$J$35,1),"")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124</v>
      </c>
      <c r="B17" s="3" t="str">
        <f>IFERROR(VLOOKUP($A17,Entries!$A:$F,4,FALSE),"")</f>
        <v>Chloe Hayward</v>
      </c>
      <c r="C17" s="3" t="s">
        <v>454</v>
      </c>
      <c r="D17" s="3" t="str">
        <f>IFERROR(VLOOKUP($A17,Entries!$A:$F,6,FALSE),"")</f>
        <v>Bromyard</v>
      </c>
      <c r="E17" s="35">
        <v>30.5</v>
      </c>
      <c r="F17" s="66">
        <v>8</v>
      </c>
      <c r="G17" s="35">
        <v>3.2</v>
      </c>
      <c r="H17" s="67">
        <v>4.45</v>
      </c>
      <c r="I17" s="66">
        <v>0</v>
      </c>
      <c r="J17" s="35">
        <f>IF(F17="E","E",IF(I17="E","E",IF(F17="R","R",IF(I17="R","R",SUM(E17:F17,I17)+IF(G17="",0,IF(G17&gt;0,G17,-G17))))))</f>
        <v>41.7</v>
      </c>
      <c r="K17" s="3">
        <f>IFERROR(RANK(J17,$J$5:$J$35,1),"")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110</v>
      </c>
      <c r="B18" s="3" t="str">
        <f>IFERROR(VLOOKUP($A18,Entries!$A:$F,4,FALSE),"")</f>
        <v>Miranda Heynes</v>
      </c>
      <c r="C18" s="3" t="str">
        <f>IFERROR(VLOOKUP($A18,Entries!$A:$F,5,FALSE),"")</f>
        <v>Copper and Chrome</v>
      </c>
      <c r="D18" s="3" t="str">
        <f>IFERROR(VLOOKUP($A18,Entries!$A:$F,6,FALSE),"")</f>
        <v>Evenlode</v>
      </c>
      <c r="E18" s="35">
        <v>33</v>
      </c>
      <c r="F18" s="66">
        <v>0</v>
      </c>
      <c r="G18" s="35">
        <v>8.8000000000000007</v>
      </c>
      <c r="H18" s="67">
        <v>4.59</v>
      </c>
      <c r="I18" s="66">
        <v>0</v>
      </c>
      <c r="J18" s="35">
        <f>IF(F18="E","E",IF(I18="E","E",IF(F18="R","R",IF(I18="R","R",SUM(E18:F18,I18)+IF(G18="",0,IF(G18&gt;0,G18,-G18))))))</f>
        <v>41.8</v>
      </c>
      <c r="K18" s="3">
        <f>IFERROR(RANK(J18,$J$5:$J$35,1),"")</f>
        <v>14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118</v>
      </c>
      <c r="B19" s="3" t="str">
        <f>IFERROR(VLOOKUP($A19,Entries!$A:$F,4,FALSE),"")</f>
        <v>Jodie Powell</v>
      </c>
      <c r="C19" s="3" t="str">
        <f>IFERROR(VLOOKUP($A19,Entries!$A:$F,5,FALSE),"")</f>
        <v>Bleanagloos Black Diamond</v>
      </c>
      <c r="D19" s="3" t="str">
        <f>IFERROR(VLOOKUP($A19,Entries!$A:$F,6,FALSE),"")</f>
        <v>Malvern Hills</v>
      </c>
      <c r="E19" s="35">
        <v>29.8</v>
      </c>
      <c r="F19" s="66">
        <v>12</v>
      </c>
      <c r="G19" s="35">
        <v>0</v>
      </c>
      <c r="H19" s="67">
        <v>4.3499999999999996</v>
      </c>
      <c r="I19" s="66">
        <v>0</v>
      </c>
      <c r="J19" s="35">
        <f>IF(F19="E","E",IF(I19="E","E",IF(F19="R","R",IF(I19="R","R",SUM(E19:F19,I19)+IF(G19="",0,IF(G19&gt;0,G19,-G19))))))</f>
        <v>41.8</v>
      </c>
      <c r="K19" s="3">
        <f>IFERROR(RANK(J19,$J$5:$J$35,1),"")</f>
        <v>14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111</v>
      </c>
      <c r="B20" s="3" t="str">
        <f>IFERROR(VLOOKUP($A20,Entries!$A:$F,4,FALSE),"")</f>
        <v>Caitlin Ogle</v>
      </c>
      <c r="C20" s="3" t="str">
        <f>IFERROR(VLOOKUP($A20,Entries!$A:$F,5,FALSE),"")</f>
        <v>Reigning Monarch</v>
      </c>
      <c r="D20" s="3" t="str">
        <f>IFERROR(VLOOKUP($A20,Entries!$A:$F,6,FALSE),"")</f>
        <v>Worcester &amp; District</v>
      </c>
      <c r="E20" s="35">
        <v>35</v>
      </c>
      <c r="F20" s="66">
        <v>0</v>
      </c>
      <c r="G20" s="35">
        <v>9.1999999999999993</v>
      </c>
      <c r="H20" s="67">
        <v>5</v>
      </c>
      <c r="I20" s="66">
        <v>0</v>
      </c>
      <c r="J20" s="35">
        <f>IF(F20="E","E",IF(I20="E","E",IF(F20="R","R",IF(I20="R","R",SUM(E20:F20,I20)+IF(G20="",0,IF(G20&gt;0,G20,-G20))))))</f>
        <v>44.2</v>
      </c>
      <c r="K20" s="3">
        <f>IFERROR(RANK(J20,$J$5:$J$35,1),"")</f>
        <v>16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126</v>
      </c>
      <c r="B21" s="3" t="str">
        <f>IFERROR(VLOOKUP($A21,Entries!$A:$F,4,FALSE),"")</f>
        <v>Rebecca Hall</v>
      </c>
      <c r="C21" s="3" t="str">
        <f>IFERROR(VLOOKUP($A21,Entries!$A:$F,5,FALSE),"")</f>
        <v>Trethela</v>
      </c>
      <c r="D21" s="3" t="str">
        <f>IFERROR(VLOOKUP($A21,Entries!$A:$F,6,FALSE),"")</f>
        <v>Shropshire South Stars</v>
      </c>
      <c r="E21" s="35">
        <v>34.5</v>
      </c>
      <c r="F21" s="66">
        <v>4</v>
      </c>
      <c r="G21" s="35">
        <v>7.6</v>
      </c>
      <c r="H21" s="67">
        <v>4.5599999999999996</v>
      </c>
      <c r="I21" s="66">
        <v>0</v>
      </c>
      <c r="J21" s="35">
        <f>IF(F21="E","E",IF(I21="E","E",IF(F21="R","R",IF(I21="R","R",SUM(E21:F21,I21)+IF(G21="",0,IF(G21&gt;0,G21,-G21))))))</f>
        <v>46.1</v>
      </c>
      <c r="K21" s="3">
        <f>IFERROR(RANK(J21,$J$5:$J$35,1),"")</f>
        <v>17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106</v>
      </c>
      <c r="B22" s="3" t="str">
        <f>IFERROR(VLOOKUP($A22,Entries!$A:$F,4,FALSE),"")</f>
        <v>Philippa Jones</v>
      </c>
      <c r="C22" s="3" t="str">
        <f>IFERROR(VLOOKUP($A22,Entries!$A:$F,5,FALSE),"")</f>
        <v>Seedsman</v>
      </c>
      <c r="D22" s="3" t="str">
        <f>IFERROR(VLOOKUP($A22,Entries!$A:$F,6,FALSE),"")</f>
        <v>West Oxfordshire</v>
      </c>
      <c r="E22" s="35">
        <v>34</v>
      </c>
      <c r="F22" s="66">
        <v>8</v>
      </c>
      <c r="G22" s="35">
        <v>7.6</v>
      </c>
      <c r="H22" s="67">
        <v>4.5599999999999996</v>
      </c>
      <c r="I22" s="66">
        <v>0</v>
      </c>
      <c r="J22" s="35">
        <f>IF(F22="E","E",IF(I22="E","E",IF(F22="R","R",IF(I22="R","R",SUM(E22:F22,I22)+IF(G22="",0,IF(G22&gt;0,G22,-G22))))))</f>
        <v>49.6</v>
      </c>
      <c r="K22" s="3">
        <f>IFERROR(RANK(J22,$J$5:$J$35,1),"")</f>
        <v>18</v>
      </c>
      <c r="O22" s="37"/>
      <c r="P22" s="37"/>
      <c r="Q22" s="37"/>
      <c r="S22" s="42">
        <f>(ROUNDDOWN(R22,0)*60)+((R22-ROUNDDOWN(R22,0))*100)</f>
        <v>0</v>
      </c>
    </row>
    <row r="23" spans="1:19" x14ac:dyDescent="0.2">
      <c r="A23" s="64">
        <v>108</v>
      </c>
      <c r="B23" s="3" t="str">
        <f>IFERROR(VLOOKUP($A23,Entries!$A:$F,4,FALSE),"")</f>
        <v>Beccy McKellar</v>
      </c>
      <c r="C23" s="3" t="str">
        <f>IFERROR(VLOOKUP($A23,Entries!$A:$F,5,FALSE),"")</f>
        <v>Ultra</v>
      </c>
      <c r="D23" s="3" t="str">
        <f>IFERROR(VLOOKUP($A23,Entries!$A:$F,6,FALSE),"")</f>
        <v>Evenlode</v>
      </c>
      <c r="E23" s="35">
        <v>39.299999999999997</v>
      </c>
      <c r="F23" s="66">
        <v>0</v>
      </c>
      <c r="G23" s="35">
        <v>17.600000000000001</v>
      </c>
      <c r="H23" s="67">
        <v>5.31</v>
      </c>
      <c r="I23" s="66">
        <v>0</v>
      </c>
      <c r="J23" s="35">
        <f>IF(F23="E","E",IF(I23="E","E",IF(F23="R","R",IF(I23="R","R",SUM(E23:F23,I23)+IF(G23="",0,IF(G23&gt;0,G23,-G23))))))</f>
        <v>56.9</v>
      </c>
      <c r="K23" s="3">
        <f>IFERROR(RANK(J23,$J$5:$J$35,1),"")</f>
        <v>19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114</v>
      </c>
      <c r="B24" s="3" t="str">
        <f>IFERROR(VLOOKUP($A24,Entries!$A:$F,4,FALSE),"")</f>
        <v>Hannah Milsom</v>
      </c>
      <c r="C24" s="3" t="str">
        <f>IFERROR(VLOOKUP($A24,Entries!$A:$F,5,FALSE),"")</f>
        <v>Griff</v>
      </c>
      <c r="D24" s="3" t="str">
        <f>IFERROR(VLOOKUP($A24,Entries!$A:$F,6,FALSE),"")</f>
        <v>Cropthorne &amp; Evesham Vale</v>
      </c>
      <c r="E24" s="35">
        <v>38.5</v>
      </c>
      <c r="F24" s="66">
        <v>4</v>
      </c>
      <c r="G24" s="35">
        <v>2.4</v>
      </c>
      <c r="H24" s="67">
        <v>4.43</v>
      </c>
      <c r="I24" s="66">
        <v>20</v>
      </c>
      <c r="J24" s="35">
        <f>IF(F24="E","E",IF(I24="E","E",IF(F24="R","R",IF(I24="R","R",SUM(E24:F24,I24)+IF(G24="",0,IF(G24&gt;0,G24,-G24))))))</f>
        <v>64.900000000000006</v>
      </c>
      <c r="K24" s="3">
        <f>IFERROR(RANK(J24,$J$5:$J$35,1),"")</f>
        <v>20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64">
        <v>113</v>
      </c>
      <c r="B25" s="3" t="str">
        <f>IFERROR(VLOOKUP($A25,Entries!$A:$F,4,FALSE),"")</f>
        <v>Verity Roberts</v>
      </c>
      <c r="C25" s="3" t="str">
        <f>IFERROR(VLOOKUP($A25,Entries!$A:$F,5,FALSE),"")</f>
        <v>Diamond Count</v>
      </c>
      <c r="D25" s="3" t="str">
        <f>IFERROR(VLOOKUP($A25,Entries!$A:$F,6,FALSE),"")</f>
        <v>Cropthorne &amp; Evesham Vale</v>
      </c>
      <c r="E25" s="35">
        <v>42.5</v>
      </c>
      <c r="F25" s="66">
        <v>0</v>
      </c>
      <c r="G25" s="35">
        <v>4</v>
      </c>
      <c r="H25" s="67">
        <v>4.47</v>
      </c>
      <c r="I25" s="66">
        <v>20</v>
      </c>
      <c r="J25" s="35">
        <f>IF(F25="E","E",IF(I25="E","E",IF(F25="R","R",IF(I25="R","R",SUM(E25:F25,I25)+IF(G25="",0,IF(G25&gt;0,G25,-G25))))))</f>
        <v>66.5</v>
      </c>
      <c r="K25" s="3">
        <f>IFERROR(RANK(J25,$J$5:$J$35,1),"")</f>
        <v>21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64">
        <v>117</v>
      </c>
      <c r="B26" s="3" t="str">
        <f>IFERROR(VLOOKUP($A26,Entries!$A:$F,4,FALSE),"")</f>
        <v>Leanne Bennett</v>
      </c>
      <c r="C26" s="3" t="str">
        <f>IFERROR(VLOOKUP($A26,Entries!$A:$F,5,FALSE),"")</f>
        <v>Curra Pokey Joe</v>
      </c>
      <c r="D26" s="3" t="str">
        <f>IFERROR(VLOOKUP($A26,Entries!$A:$F,6,FALSE),"")</f>
        <v>Malvern Hills</v>
      </c>
      <c r="E26" s="35">
        <v>32.299999999999997</v>
      </c>
      <c r="F26" s="66">
        <v>4</v>
      </c>
      <c r="G26" s="35">
        <v>19.2</v>
      </c>
      <c r="H26" s="67">
        <v>5.25</v>
      </c>
      <c r="I26" s="66">
        <v>60</v>
      </c>
      <c r="J26" s="35">
        <f>IF(F26="E","E",IF(I26="E","E",IF(F26="R","R",IF(I26="R","R",SUM(E26:F26,I26)+IF(G26="",0,IF(G26&gt;0,G26,-G26))))))</f>
        <v>115.5</v>
      </c>
      <c r="K26" s="3">
        <f>IFERROR(RANK(J26,$J$5:$J$35,1),"")</f>
        <v>22</v>
      </c>
      <c r="O26" s="37"/>
      <c r="P26" s="37"/>
      <c r="Q26" s="37"/>
      <c r="S26" s="42">
        <f>(ROUNDDOWN(R26,0)*60)+((R26-ROUNDDOWN(R26,0))*100)</f>
        <v>0</v>
      </c>
    </row>
    <row r="27" spans="1:19" x14ac:dyDescent="0.2">
      <c r="A27" s="64">
        <v>115</v>
      </c>
      <c r="B27" s="3" t="str">
        <f>IFERROR(VLOOKUP($A27,Entries!$A:$F,4,FALSE),"")</f>
        <v>Milly Ingles</v>
      </c>
      <c r="C27" s="3" t="str">
        <f>IFERROR(VLOOKUP($A27,Entries!$A:$F,5,FALSE),"")</f>
        <v>Kaizer</v>
      </c>
      <c r="D27" s="3" t="str">
        <f>IFERROR(VLOOKUP($A27,Entries!$A:$F,6,FALSE),"")</f>
        <v>Cropthorne &amp; Evesham Vale</v>
      </c>
      <c r="E27" s="35">
        <v>39.5</v>
      </c>
      <c r="F27" s="66">
        <v>8</v>
      </c>
      <c r="G27" s="35">
        <v>11.2</v>
      </c>
      <c r="H27" s="67">
        <v>5.05</v>
      </c>
      <c r="I27" s="66">
        <v>60</v>
      </c>
      <c r="J27" s="35">
        <f>IF(F27="E","E",IF(I27="E","E",IF(F27="R","R",IF(I27="R","R",SUM(E27:F27,I27)+IF(G27="",0,IF(G27&gt;0,G27,-G27))))))</f>
        <v>118.7</v>
      </c>
      <c r="K27" s="3">
        <f>IFERROR(RANK(J27,$J$5:$J$35,1),"")</f>
        <v>23</v>
      </c>
      <c r="O27" s="37"/>
      <c r="P27" s="37"/>
      <c r="Q27" s="37"/>
      <c r="S27" s="42">
        <f>(ROUNDDOWN(R27,0)*60)+((R27-ROUNDDOWN(R27,0))*100)</f>
        <v>0</v>
      </c>
    </row>
    <row r="28" spans="1:19" x14ac:dyDescent="0.2">
      <c r="A28" s="64">
        <v>128</v>
      </c>
      <c r="B28" s="3" t="str">
        <f>IFERROR(VLOOKUP($A28,Entries!$A:$F,4,FALSE),"")</f>
        <v>Natalie Canning</v>
      </c>
      <c r="C28" s="3" t="str">
        <f>IFERROR(VLOOKUP($A28,Entries!$A:$F,5,FALSE),"")</f>
        <v>Archfield Romeo</v>
      </c>
      <c r="D28" s="3" t="str">
        <f>IFERROR(VLOOKUP($A28,Entries!$A:$F,6,FALSE),"")</f>
        <v>Shropshire South Stars</v>
      </c>
      <c r="E28" s="35">
        <v>31.5</v>
      </c>
      <c r="F28" s="66">
        <v>0</v>
      </c>
      <c r="G28" s="35">
        <v>35.200000000000003</v>
      </c>
      <c r="H28" s="67">
        <v>6.05</v>
      </c>
      <c r="I28" s="66">
        <v>85</v>
      </c>
      <c r="J28" s="35">
        <f>IF(F28="E","E",IF(I28="E","E",IF(F28="R","R",IF(I28="R","R",SUM(E28:F28,I28)+IF(G28="",0,IF(G28&gt;0,G28,-G28))))))</f>
        <v>151.69999999999999</v>
      </c>
      <c r="K28" s="3">
        <f>IFERROR(RANK(J28,$J$5:$J$35,1),"")</f>
        <v>24</v>
      </c>
      <c r="O28" s="37"/>
      <c r="P28" s="37"/>
      <c r="Q28" s="37"/>
      <c r="S28" s="42">
        <f>(ROUNDDOWN(R28,0)*60)+((R28-ROUNDDOWN(R28,0))*100)</f>
        <v>0</v>
      </c>
    </row>
    <row r="29" spans="1:19" x14ac:dyDescent="0.2">
      <c r="A29" s="64">
        <v>104</v>
      </c>
      <c r="B29" s="3" t="str">
        <f>IFERROR(VLOOKUP($A29,Entries!$A:$F,4,FALSE),"")</f>
        <v>Sarah Jane Ingrey</v>
      </c>
      <c r="C29" s="3" t="str">
        <f>IFERROR(VLOOKUP($A29,Entries!$A:$F,5,FALSE),"")</f>
        <v>Drakko</v>
      </c>
      <c r="D29" s="68" t="str">
        <f>IFERROR(VLOOKUP($A29,Entries!$A:$F,6,FALSE),"")</f>
        <v>Cheltenham Supreme Novice Hurdlers</v>
      </c>
      <c r="E29" s="35">
        <v>29</v>
      </c>
      <c r="F29" s="66" t="s">
        <v>441</v>
      </c>
      <c r="G29" s="35" t="s">
        <v>33</v>
      </c>
      <c r="H29" s="67" t="s">
        <v>33</v>
      </c>
      <c r="I29" s="66" t="s">
        <v>33</v>
      </c>
      <c r="J29" s="35" t="s">
        <v>33</v>
      </c>
      <c r="K29" s="3" t="s">
        <v>33</v>
      </c>
      <c r="O29" s="37"/>
      <c r="P29" s="37"/>
      <c r="Q29" s="37"/>
      <c r="S29" s="42">
        <f>(ROUNDDOWN(R29,0)*60)+((R29-ROUNDDOWN(R29,0))*100)</f>
        <v>0</v>
      </c>
    </row>
    <row r="30" spans="1:19" x14ac:dyDescent="0.2">
      <c r="A30" s="64">
        <v>116</v>
      </c>
      <c r="B30" s="3" t="str">
        <f>IFERROR(VLOOKUP($A30,Entries!$A:$F,4,FALSE),"")</f>
        <v>Margaret Boyd</v>
      </c>
      <c r="C30" s="3" t="str">
        <f>IFERROR(VLOOKUP($A30,Entries!$A:$F,5,FALSE),"")</f>
        <v>Geminee</v>
      </c>
      <c r="D30" s="3" t="str">
        <f>IFERROR(VLOOKUP($A30,Entries!$A:$F,6,FALSE),"")</f>
        <v>Cropthorne &amp; Evesham Vale</v>
      </c>
      <c r="E30" s="35">
        <v>38.799999999999997</v>
      </c>
      <c r="F30" s="66">
        <v>4</v>
      </c>
      <c r="G30" s="35">
        <v>22.8</v>
      </c>
      <c r="H30" s="67">
        <v>5.34</v>
      </c>
      <c r="I30" s="66" t="s">
        <v>442</v>
      </c>
      <c r="J30" s="35" t="s">
        <v>33</v>
      </c>
      <c r="K30" s="3" t="s">
        <v>33</v>
      </c>
      <c r="O30" s="37"/>
      <c r="P30" s="37"/>
      <c r="Q30" s="37"/>
      <c r="S30" s="42">
        <f>(ROUNDDOWN(R30,0)*60)+((R30-ROUNDDOWN(R30,0))*100)</f>
        <v>0</v>
      </c>
    </row>
    <row r="31" spans="1:19" x14ac:dyDescent="0.2">
      <c r="A31" s="64">
        <v>122</v>
      </c>
      <c r="B31" s="3" t="str">
        <f>IFERROR(VLOOKUP($A31,Entries!$A:$F,4,FALSE),"")</f>
        <v>Fae Armstrong</v>
      </c>
      <c r="C31" s="3" t="str">
        <f>IFERROR(VLOOKUP($A31,Entries!$A:$F,5,FALSE),"")</f>
        <v>Fairlea Bob</v>
      </c>
      <c r="D31" s="3" t="str">
        <f>IFERROR(VLOOKUP($A31,Entries!$A:$F,6,FALSE),"")</f>
        <v>Bromyard</v>
      </c>
      <c r="E31" s="35">
        <v>38.299999999999997</v>
      </c>
      <c r="F31" s="66">
        <v>33</v>
      </c>
      <c r="G31" s="35">
        <v>7.43</v>
      </c>
      <c r="H31" s="67">
        <v>75.2</v>
      </c>
      <c r="I31" s="66" t="s">
        <v>442</v>
      </c>
      <c r="J31" s="35" t="s">
        <v>33</v>
      </c>
      <c r="K31" s="3" t="s">
        <v>33</v>
      </c>
      <c r="O31" s="37"/>
      <c r="P31" s="37"/>
      <c r="Q31" s="37"/>
      <c r="S31" s="42">
        <f>(ROUNDDOWN(R31,0)*60)+((R31-ROUNDDOWN(R31,0))*100)</f>
        <v>0</v>
      </c>
    </row>
    <row r="32" spans="1:19" x14ac:dyDescent="0.2">
      <c r="A32" s="64">
        <v>130</v>
      </c>
      <c r="B32" s="3" t="str">
        <f>IFERROR(VLOOKUP($A32,Entries!$A:$F,4,FALSE),"")</f>
        <v>Laura Bourne</v>
      </c>
      <c r="C32" s="3" t="str">
        <f>IFERROR(VLOOKUP($A32,Entries!$A:$F,5,FALSE),"")</f>
        <v>Alente</v>
      </c>
      <c r="D32" s="3" t="str">
        <f>IFERROR(VLOOKUP($A32,Entries!$A:$F,6,FALSE),"")</f>
        <v>Wyvern</v>
      </c>
      <c r="E32" s="35">
        <v>35.299999999999997</v>
      </c>
      <c r="F32" s="66">
        <v>0</v>
      </c>
      <c r="G32" s="35">
        <v>43.6</v>
      </c>
      <c r="H32" s="67">
        <v>6.26</v>
      </c>
      <c r="I32" s="66" t="s">
        <v>442</v>
      </c>
      <c r="J32" s="35" t="s">
        <v>33</v>
      </c>
      <c r="K32" s="3" t="s">
        <v>33</v>
      </c>
      <c r="O32" s="37"/>
      <c r="P32" s="37"/>
      <c r="Q32" s="37"/>
      <c r="S32" s="42">
        <f>(ROUNDDOWN(R32,0)*60)+((R32-ROUNDDOWN(R32,0))*100)</f>
        <v>0</v>
      </c>
    </row>
    <row r="33" spans="1:19" x14ac:dyDescent="0.2">
      <c r="A33" s="64">
        <v>105</v>
      </c>
      <c r="B33" s="65" t="str">
        <f>IFERROR(VLOOKUP($A33,Entries!$A:$F,4,FALSE),"")</f>
        <v>Josephine Shipman-Toon</v>
      </c>
      <c r="C33" s="3" t="str">
        <f>IFERROR(VLOOKUP($A33,Entries!$A:$F,5,FALSE),"")</f>
        <v>Pembridge Veilie</v>
      </c>
      <c r="D33" s="3" t="str">
        <f>IFERROR(VLOOKUP($A33,Entries!$A:$F,6,FALSE),"")</f>
        <v>West Oxfordshire</v>
      </c>
      <c r="E33" s="35" t="s">
        <v>60</v>
      </c>
      <c r="F33" s="66" t="s">
        <v>60</v>
      </c>
      <c r="G33" s="35" t="s">
        <v>60</v>
      </c>
      <c r="H33" s="67" t="s">
        <v>60</v>
      </c>
      <c r="I33" s="66" t="s">
        <v>60</v>
      </c>
      <c r="J33" s="35" t="s">
        <v>60</v>
      </c>
      <c r="K33" s="3" t="s">
        <v>60</v>
      </c>
      <c r="O33" s="37"/>
      <c r="P33" s="37"/>
      <c r="Q33" s="37"/>
      <c r="S33" s="42">
        <f>(ROUNDDOWN(R33,0)*60)+((R33-ROUNDDOWN(R33,0))*100)</f>
        <v>0</v>
      </c>
    </row>
    <row r="34" spans="1:19" x14ac:dyDescent="0.2">
      <c r="A34" s="64">
        <v>112</v>
      </c>
      <c r="B34" s="3" t="str">
        <f>IFERROR(VLOOKUP($A34,Entries!$A:$F,4,FALSE),"")</f>
        <v>W/D</v>
      </c>
      <c r="C34" s="3" t="str">
        <f>IFERROR(VLOOKUP($A34,Entries!$A:$F,5,FALSE),"")</f>
        <v>W/D</v>
      </c>
      <c r="D34" s="3" t="str">
        <f>IFERROR(VLOOKUP($A34,Entries!$A:$F,6,FALSE),"")</f>
        <v>Worcester &amp; District</v>
      </c>
      <c r="E34" s="35" t="s">
        <v>60</v>
      </c>
      <c r="F34" s="66" t="s">
        <v>60</v>
      </c>
      <c r="G34" s="35" t="s">
        <v>60</v>
      </c>
      <c r="H34" s="67" t="s">
        <v>60</v>
      </c>
      <c r="I34" s="66" t="s">
        <v>60</v>
      </c>
      <c r="J34" s="35" t="s">
        <v>60</v>
      </c>
      <c r="K34" s="3" t="s">
        <v>60</v>
      </c>
      <c r="O34" s="37"/>
      <c r="P34" s="37"/>
      <c r="Q34" s="37"/>
      <c r="S34" s="42">
        <f>(ROUNDDOWN(R34,0)*60)+((R34-ROUNDDOWN(R34,0))*100)</f>
        <v>0</v>
      </c>
    </row>
    <row r="35" spans="1:19" x14ac:dyDescent="0.2">
      <c r="A35" s="64">
        <v>131</v>
      </c>
      <c r="B35" s="3" t="str">
        <f>IFERROR(VLOOKUP($A35,Entries!$A:$F,4,FALSE),"")</f>
        <v>Diane Cornock</v>
      </c>
      <c r="C35" s="3" t="str">
        <f>IFERROR(VLOOKUP($A35,Entries!$A:$F,5,FALSE),"")</f>
        <v>Quakeur</v>
      </c>
      <c r="D35" s="3" t="str">
        <f>IFERROR(VLOOKUP($A35,Entries!$A:$F,6,FALSE),"")</f>
        <v>Wyvern</v>
      </c>
      <c r="E35" s="35" t="s">
        <v>60</v>
      </c>
      <c r="F35" s="66" t="s">
        <v>60</v>
      </c>
      <c r="G35" s="35" t="s">
        <v>60</v>
      </c>
      <c r="H35" s="67" t="s">
        <v>60</v>
      </c>
      <c r="I35" s="66" t="s">
        <v>60</v>
      </c>
      <c r="J35" s="35" t="s">
        <v>60</v>
      </c>
      <c r="K35" s="3" t="s">
        <v>60</v>
      </c>
      <c r="O35" s="37"/>
      <c r="P35" s="37"/>
      <c r="Q35" s="37"/>
      <c r="S35" s="42">
        <f>(ROUNDDOWN(R35,0)*60)+((R35-ROUNDDOWN(R35,0))*100)</f>
        <v>0</v>
      </c>
    </row>
    <row r="36" spans="1:19" x14ac:dyDescent="0.2">
      <c r="A36" s="37"/>
      <c r="E36" s="26"/>
      <c r="F36" s="54"/>
      <c r="G36" s="26"/>
      <c r="H36" s="55"/>
      <c r="I36" s="54"/>
      <c r="J36" s="26"/>
      <c r="O36" s="37"/>
      <c r="P36" s="37"/>
      <c r="Q36" s="37"/>
      <c r="S36" s="42"/>
    </row>
    <row r="37" spans="1:19" x14ac:dyDescent="0.2">
      <c r="A37" s="37"/>
      <c r="E37" s="26"/>
      <c r="F37" s="54"/>
      <c r="G37" s="26"/>
      <c r="H37" s="55"/>
      <c r="I37" s="54"/>
      <c r="J37" s="26"/>
      <c r="O37" s="37"/>
      <c r="P37" s="37"/>
      <c r="Q37" s="37"/>
      <c r="S37" s="42"/>
    </row>
  </sheetData>
  <autoFilter ref="A4:T4">
    <sortState ref="A5:S40">
      <sortCondition ref="A4"/>
    </sortState>
  </autoFilter>
  <sortState ref="A5:S35">
    <sortCondition ref="K5:K35"/>
  </sortState>
  <conditionalFormatting sqref="O5:O37">
    <cfRule type="expression" dxfId="132" priority="9">
      <formula>O5=""</formula>
    </cfRule>
  </conditionalFormatting>
  <conditionalFormatting sqref="P5:R5">
    <cfRule type="expression" dxfId="131" priority="8">
      <formula>P5=""</formula>
    </cfRule>
  </conditionalFormatting>
  <conditionalFormatting sqref="P6:R37">
    <cfRule type="expression" dxfId="130" priority="7">
      <formula>P6=""</formula>
    </cfRule>
  </conditionalFormatting>
  <conditionalFormatting sqref="P6:R37">
    <cfRule type="expression" dxfId="129" priority="6">
      <formula>P6=""</formula>
    </cfRule>
  </conditionalFormatting>
  <conditionalFormatting sqref="P6:R37">
    <cfRule type="expression" dxfId="128" priority="4">
      <formula>P6=""</formula>
    </cfRule>
  </conditionalFormatting>
  <conditionalFormatting sqref="K5:K8 K10:K34">
    <cfRule type="duplicateValues" dxfId="127" priority="3"/>
  </conditionalFormatting>
  <conditionalFormatting sqref="K9">
    <cfRule type="duplicateValues" dxfId="126" priority="2"/>
  </conditionalFormatting>
  <conditionalFormatting sqref="K35">
    <cfRule type="duplicateValues" dxfId="125" priority="1"/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8"/>
  <sheetViews>
    <sheetView zoomScale="120" zoomScaleNormal="120" workbookViewId="0">
      <pane ySplit="4" topLeftCell="A7" activePane="bottomLeft" state="frozen"/>
      <selection activeCell="E1" sqref="E1:K1048576"/>
      <selection pane="bottomLeft" activeCell="A30" sqref="A30:XFD35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B1" s="37"/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424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176</v>
      </c>
      <c r="B5" s="3" t="str">
        <f>IFERROR(VLOOKUP($A5,Entries!$A:$F,4,FALSE),"")</f>
        <v>Andrew Winterton</v>
      </c>
      <c r="C5" s="3" t="str">
        <f>IFERROR(VLOOKUP($A5,Entries!$A:$F,5,FALSE),"")</f>
        <v>Ballyduff Daithi</v>
      </c>
      <c r="D5" s="3" t="str">
        <f>IFERROR(VLOOKUP($A5,Entries!$A:$F,6,FALSE),"")</f>
        <v>Berkeley Birds &amp; The Bees</v>
      </c>
      <c r="E5" s="35">
        <v>26.5</v>
      </c>
      <c r="F5" s="66">
        <v>0</v>
      </c>
      <c r="G5" s="35">
        <v>0</v>
      </c>
      <c r="H5" s="67">
        <v>4.3499999999999996</v>
      </c>
      <c r="I5" s="66">
        <v>0</v>
      </c>
      <c r="J5" s="35">
        <f>IF(F5="E","E",IF(I5="E","E",IF(F5="R","R",IF(I5="R","R",SUM(E5:F5,I5)+IF(G5="",0,IF(G5&gt;0,G5,-G5))))))</f>
        <v>26.5</v>
      </c>
      <c r="K5" s="3">
        <f>IFERROR(RANK(J5,$J$5:$J$25,1),"")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164</v>
      </c>
      <c r="B6" s="3" t="str">
        <f>IFERROR(VLOOKUP($A6,Entries!$A:$F,4,FALSE),"")</f>
        <v>Demi Davis</v>
      </c>
      <c r="C6" s="3" t="str">
        <f>IFERROR(VLOOKUP($A6,Entries!$A:$F,5,FALSE),"")</f>
        <v>Stella Luminosa</v>
      </c>
      <c r="D6" s="3" t="str">
        <f>IFERROR(VLOOKUP($A6,Entries!$A:$F,6,FALSE),"")</f>
        <v>Swindon</v>
      </c>
      <c r="E6" s="35">
        <v>22.3</v>
      </c>
      <c r="F6" s="66">
        <v>0</v>
      </c>
      <c r="G6" s="35">
        <v>8</v>
      </c>
      <c r="H6" s="67">
        <v>4.57</v>
      </c>
      <c r="I6" s="66">
        <v>0</v>
      </c>
      <c r="J6" s="35">
        <f>IF(F6="E","E",IF(I6="E","E",IF(F6="R","R",IF(I6="R","R",SUM(E6:F6,I6)+IF(G6="",0,IF(G6&gt;0,G6,-G6))))))</f>
        <v>30.3</v>
      </c>
      <c r="K6" s="3">
        <f>IFERROR(RANK(J6,$J$5:$J$25,1),"")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167</v>
      </c>
      <c r="B7" s="3" t="str">
        <f>IFERROR(VLOOKUP($A7,Entries!$A:$F,4,FALSE),"")</f>
        <v>Bea Hyde</v>
      </c>
      <c r="C7" s="3" t="str">
        <f>IFERROR(VLOOKUP($A7,Entries!$A:$F,5,FALSE),"")</f>
        <v>Taur Beauty</v>
      </c>
      <c r="D7" s="3" t="str">
        <f>IFERROR(VLOOKUP($A7,Entries!$A:$F,6,FALSE),"")</f>
        <v>Berkeley Birds &amp; The Bees</v>
      </c>
      <c r="E7" s="35">
        <v>30.3</v>
      </c>
      <c r="F7" s="66">
        <v>0</v>
      </c>
      <c r="G7" s="35">
        <v>0</v>
      </c>
      <c r="H7" s="67">
        <v>4.24</v>
      </c>
      <c r="I7" s="66">
        <v>0</v>
      </c>
      <c r="J7" s="35">
        <f>IF(F7="E","E",IF(I7="E","E",IF(F7="R","R",IF(I7="R","R",SUM(E7:F7,I7)+IF(G7="",0,IF(G7&gt;0,G7,-G7))))))</f>
        <v>30.3</v>
      </c>
      <c r="K7" s="3">
        <f>IFERROR(RANK(J7,$J$5:$J$25,1),"")</f>
        <v>2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169</v>
      </c>
      <c r="B8" s="3" t="str">
        <f>IFERROR(VLOOKUP($A8,Entries!$A:$F,4,FALSE),"")</f>
        <v>Julie Bush</v>
      </c>
      <c r="C8" s="3" t="str">
        <f>IFERROR(VLOOKUP($A8,Entries!$A:$F,5,FALSE),"")</f>
        <v>Attychree Prince</v>
      </c>
      <c r="D8" s="3" t="str">
        <f>IFERROR(VLOOKUP($A8,Entries!$A:$F,6,FALSE),"")</f>
        <v>Kennet Vale</v>
      </c>
      <c r="E8" s="35">
        <v>28.5</v>
      </c>
      <c r="F8" s="66">
        <v>0</v>
      </c>
      <c r="G8" s="35">
        <v>-2.8</v>
      </c>
      <c r="H8" s="67">
        <v>4.1500000000000004</v>
      </c>
      <c r="I8" s="66">
        <v>0</v>
      </c>
      <c r="J8" s="35">
        <f>IF(F8="E","E",IF(I8="E","E",IF(F8="R","R",IF(I8="R","R",SUM(E8:F8,I8)+IF(G8="",0,IF(G8&gt;0,G8,-G8))))))</f>
        <v>31.3</v>
      </c>
      <c r="K8" s="3">
        <f>IFERROR(RANK(J8,$J$5:$J$25,1),"")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155</v>
      </c>
      <c r="B9" s="3" t="str">
        <f>IFERROR(VLOOKUP($A9,Entries!$A:$F,4,FALSE),"")</f>
        <v>Georgina Bryce</v>
      </c>
      <c r="C9" s="3" t="str">
        <f>IFERROR(VLOOKUP($A9,Entries!$A:$F,5,FALSE),"")</f>
        <v>Trefaldwyn Dylan</v>
      </c>
      <c r="D9" s="3" t="str">
        <f>IFERROR(VLOOKUP($A9,Entries!$A:$F,6,FALSE),"")</f>
        <v>Bath</v>
      </c>
      <c r="E9" s="35">
        <v>25.3</v>
      </c>
      <c r="F9" s="66">
        <v>4</v>
      </c>
      <c r="G9" s="35">
        <v>3.6</v>
      </c>
      <c r="H9" s="67">
        <v>4.46</v>
      </c>
      <c r="I9" s="66">
        <v>0</v>
      </c>
      <c r="J9" s="35">
        <f>IF(F9="E","E",IF(I9="E","E",IF(F9="R","R",IF(I9="R","R",SUM(E9:F9,I9)+IF(G9="",0,IF(G9&gt;0,G9,-G9))))))</f>
        <v>32.9</v>
      </c>
      <c r="K9" s="3">
        <f>IFERROR(RANK(J9,$J$5:$J$25,1),"")</f>
        <v>5</v>
      </c>
      <c r="O9" s="37"/>
      <c r="P9" s="37" t="s">
        <v>443</v>
      </c>
      <c r="Q9" s="37" t="s">
        <v>443</v>
      </c>
      <c r="S9" s="42">
        <f>(ROUNDDOWN(R9,0)*60)+((R9-ROUNDDOWN(R9,0))*100)</f>
        <v>0</v>
      </c>
    </row>
    <row r="10" spans="1:19" x14ac:dyDescent="0.2">
      <c r="A10" s="64">
        <v>161</v>
      </c>
      <c r="B10" s="3" t="str">
        <f>IFERROR(VLOOKUP($A10,Entries!$A:$F,4,FALSE),"")</f>
        <v>Sheenagh Bragg</v>
      </c>
      <c r="C10" s="3" t="str">
        <f>IFERROR(VLOOKUP($A10,Entries!$A:$F,5,FALSE),"")</f>
        <v>Autumn Mist</v>
      </c>
      <c r="D10" s="3" t="str">
        <f>IFERROR(VLOOKUP($A10,Entries!$A:$F,6,FALSE),"")</f>
        <v>Frampton Family</v>
      </c>
      <c r="E10" s="35">
        <v>30.5</v>
      </c>
      <c r="F10" s="66">
        <v>8</v>
      </c>
      <c r="G10" s="35">
        <v>0</v>
      </c>
      <c r="H10" s="67">
        <v>4.25</v>
      </c>
      <c r="I10" s="66">
        <v>0</v>
      </c>
      <c r="J10" s="35">
        <f>IF(F10="E","E",IF(I10="E","E",IF(F10="R","R",IF(I10="R","R",SUM(E10:F10,I10)+IF(G10="",0,IF(G10&gt;0,G10,-G10))))))</f>
        <v>38.5</v>
      </c>
      <c r="K10" s="3">
        <f>IFERROR(RANK(J10,$J$5:$J$25,1),"")</f>
        <v>6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166</v>
      </c>
      <c r="B11" s="3" t="str">
        <f>IFERROR(VLOOKUP($A11,Entries!$A:$F,4,FALSE),"")</f>
        <v>Fiona Symes</v>
      </c>
      <c r="C11" s="3" t="str">
        <f>IFERROR(VLOOKUP($A11,Entries!$A:$F,5,FALSE),"")</f>
        <v>Hackpen Heights</v>
      </c>
      <c r="D11" s="3" t="str">
        <f>IFERROR(VLOOKUP($A11,Entries!$A:$F,6,FALSE),"")</f>
        <v>VWH</v>
      </c>
      <c r="E11" s="35">
        <v>34.799999999999997</v>
      </c>
      <c r="F11" s="66">
        <v>4</v>
      </c>
      <c r="G11" s="35">
        <v>0</v>
      </c>
      <c r="H11" s="67">
        <v>4.29</v>
      </c>
      <c r="I11" s="66">
        <v>0</v>
      </c>
      <c r="J11" s="35">
        <f>IF(F11="E","E",IF(I11="E","E",IF(F11="R","R",IF(I11="R","R",SUM(E11:F11,I11)+IF(G11="",0,IF(G11&gt;0,G11,-G11))))))</f>
        <v>38.799999999999997</v>
      </c>
      <c r="K11" s="3">
        <f>IFERROR(RANK(J11,$J$5:$J$25,1),"")</f>
        <v>7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168</v>
      </c>
      <c r="B12" s="3" t="str">
        <f>IFERROR(VLOOKUP($A12,Entries!$A:$F,4,FALSE),"")</f>
        <v>Julian Minchin</v>
      </c>
      <c r="C12" s="3" t="str">
        <f>IFERROR(VLOOKUP($A12,Entries!$A:$F,5,FALSE),"")</f>
        <v>Wadswick Ben</v>
      </c>
      <c r="D12" s="3" t="str">
        <f>IFERROR(VLOOKUP($A12,Entries!$A:$F,6,FALSE),"")</f>
        <v>Veteran Horse</v>
      </c>
      <c r="E12" s="35">
        <v>35</v>
      </c>
      <c r="F12" s="66">
        <v>0</v>
      </c>
      <c r="G12" s="35">
        <v>4.8</v>
      </c>
      <c r="H12" s="67">
        <v>4.49</v>
      </c>
      <c r="I12" s="66">
        <v>0</v>
      </c>
      <c r="J12" s="35">
        <f>IF(F12="E","E",IF(I12="E","E",IF(F12="R","R",IF(I12="R","R",SUM(E12:F12,I12)+IF(G12="",0,IF(G12&gt;0,G12,-G12))))))</f>
        <v>39.799999999999997</v>
      </c>
      <c r="K12" s="3">
        <f>IFERROR(RANK(J12,$J$5:$J$25,1),"")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152</v>
      </c>
      <c r="B13" s="3" t="str">
        <f>IFERROR(VLOOKUP($A13,Entries!$A:$F,4,FALSE),"")</f>
        <v>Pippa Taylor</v>
      </c>
      <c r="C13" s="3" t="str">
        <f>IFERROR(VLOOKUP($A13,Entries!$A:$F,5,FALSE),"")</f>
        <v>Cookworthy Heston</v>
      </c>
      <c r="D13" s="3" t="str">
        <f>IFERROR(VLOOKUP($A13,Entries!$A:$F,6,FALSE),"")</f>
        <v>VWH</v>
      </c>
      <c r="E13" s="35">
        <v>37</v>
      </c>
      <c r="F13" s="66">
        <v>0</v>
      </c>
      <c r="G13" s="35">
        <v>4</v>
      </c>
      <c r="H13" s="67">
        <v>4.47</v>
      </c>
      <c r="I13" s="66">
        <v>0</v>
      </c>
      <c r="J13" s="35">
        <f>IF(F13="E","E",IF(I13="E","E",IF(F13="R","R",IF(I13="R","R",SUM(E13:F13,I13)+IF(G13="",0,IF(G13&gt;0,G13,-G13))))))</f>
        <v>41</v>
      </c>
      <c r="K13" s="3">
        <f>IFERROR(RANK(J13,$J$5:$J$25,1),"")</f>
        <v>9</v>
      </c>
      <c r="O13" s="37"/>
      <c r="P13" s="37" t="s">
        <v>443</v>
      </c>
      <c r="Q13" s="37" t="s">
        <v>443</v>
      </c>
      <c r="S13" s="42">
        <f>(ROUNDDOWN(R13,0)*60)+((R13-ROUNDDOWN(R13,0))*100)</f>
        <v>0</v>
      </c>
    </row>
    <row r="14" spans="1:19" x14ac:dyDescent="0.2">
      <c r="A14" s="64">
        <v>170</v>
      </c>
      <c r="B14" s="3" t="str">
        <f>IFERROR(VLOOKUP($A14,Entries!$A:$F,4,FALSE),"")</f>
        <v>Sandy Chase</v>
      </c>
      <c r="C14" s="3" t="str">
        <f>IFERROR(VLOOKUP($A14,Entries!$A:$F,5,FALSE),"")</f>
        <v>Danny IX</v>
      </c>
      <c r="D14" s="3" t="str">
        <f>IFERROR(VLOOKUP($A14,Entries!$A:$F,6,FALSE),"")</f>
        <v>Kennet Vale</v>
      </c>
      <c r="E14" s="35">
        <v>29</v>
      </c>
      <c r="F14" s="66">
        <v>11</v>
      </c>
      <c r="G14" s="35">
        <v>1.6</v>
      </c>
      <c r="H14" s="67">
        <v>4.41</v>
      </c>
      <c r="I14" s="66">
        <v>0</v>
      </c>
      <c r="J14" s="35">
        <f>IF(F14="E","E",IF(I14="E","E",IF(F14="R","R",IF(I14="R","R",SUM(E14:F14,I14)+IF(G14="",0,IF(G14&gt;0,G14,-G14))))))</f>
        <v>41.6</v>
      </c>
      <c r="K14" s="3">
        <f>IFERROR(RANK(J14,$J$5:$J$25,1),"")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156</v>
      </c>
      <c r="B15" s="3" t="str">
        <f>IFERROR(VLOOKUP($A15,Entries!$A:$F,4,FALSE),"")</f>
        <v>Fiona Gray</v>
      </c>
      <c r="C15" s="3" t="str">
        <f>IFERROR(VLOOKUP($A15,Entries!$A:$F,5,FALSE),"")</f>
        <v>Freddie</v>
      </c>
      <c r="D15" s="3" t="str">
        <f>IFERROR(VLOOKUP($A15,Entries!$A:$F,6,FALSE),"")</f>
        <v>Bath</v>
      </c>
      <c r="E15" s="35">
        <v>38.5</v>
      </c>
      <c r="F15" s="66">
        <v>0</v>
      </c>
      <c r="G15" s="35">
        <v>4.4000000000000004</v>
      </c>
      <c r="H15" s="67">
        <v>4.4800000000000004</v>
      </c>
      <c r="I15" s="66">
        <v>0</v>
      </c>
      <c r="J15" s="35">
        <f>IF(F15="E","E",IF(I15="E","E",IF(F15="R","R",IF(I15="R","R",SUM(E15:F15,I15)+IF(G15="",0,IF(G15&gt;0,G15,-G15))))))</f>
        <v>42.9</v>
      </c>
      <c r="K15" s="3">
        <f>IFERROR(RANK(J15,$J$5:$J$25,1),"")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159</v>
      </c>
      <c r="B16" s="3" t="str">
        <f>IFERROR(VLOOKUP($A16,Entries!$A:$F,4,FALSE),"")</f>
        <v>Sue Portch</v>
      </c>
      <c r="C16" s="3" t="str">
        <f>IFERROR(VLOOKUP($A16,Entries!$A:$F,5,FALSE),"")</f>
        <v>Newz Flash</v>
      </c>
      <c r="D16" s="3" t="str">
        <f>IFERROR(VLOOKUP($A16,Entries!$A:$F,6,FALSE),"")</f>
        <v>Severn Vale</v>
      </c>
      <c r="E16" s="35">
        <v>30</v>
      </c>
      <c r="F16" s="66">
        <v>8</v>
      </c>
      <c r="G16" s="35">
        <v>8.4</v>
      </c>
      <c r="H16" s="67">
        <v>4.58</v>
      </c>
      <c r="I16" s="66">
        <v>0</v>
      </c>
      <c r="J16" s="35">
        <f>IF(F16="E","E",IF(I16="E","E",IF(F16="R","R",IF(I16="R","R",SUM(E16:F16,I16)+IF(G16="",0,IF(G16&gt;0,G16,-G16))))))</f>
        <v>46.4</v>
      </c>
      <c r="K16" s="3">
        <f>IFERROR(RANK(J16,$J$5:$J$25,1),"")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174</v>
      </c>
      <c r="B17" s="3" t="str">
        <f>IFERROR(VLOOKUP($A17,Entries!$A:$F,4,FALSE),"")</f>
        <v>Sara Beamson</v>
      </c>
      <c r="C17" s="3" t="str">
        <f>IFERROR(VLOOKUP($A17,Entries!$A:$F,5,FALSE),"")</f>
        <v>Too Cute</v>
      </c>
      <c r="D17" s="3" t="str">
        <f>IFERROR(VLOOKUP($A17,Entries!$A:$F,6,FALSE),"")</f>
        <v>Cotswold Edge</v>
      </c>
      <c r="E17" s="35">
        <v>36</v>
      </c>
      <c r="F17" s="66">
        <v>12</v>
      </c>
      <c r="G17" s="35">
        <v>-6</v>
      </c>
      <c r="H17" s="67">
        <v>4.07</v>
      </c>
      <c r="I17" s="66">
        <v>0</v>
      </c>
      <c r="J17" s="35">
        <f>IF(F17="E","E",IF(I17="E","E",IF(F17="R","R",IF(I17="R","R",SUM(E17:F17,I17)+IF(G17="",0,IF(G17&gt;0,G17,-G17))))))</f>
        <v>54</v>
      </c>
      <c r="K17" s="3">
        <f>IFERROR(RANK(J17,$J$5:$J$25,1),"")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162</v>
      </c>
      <c r="B18" s="3" t="s">
        <v>447</v>
      </c>
      <c r="C18" s="3" t="s">
        <v>448</v>
      </c>
      <c r="D18" s="3" t="str">
        <f>IFERROR(VLOOKUP($A18,Entries!$A:$F,6,FALSE),"")</f>
        <v>Frampton Family</v>
      </c>
      <c r="E18" s="35">
        <v>46</v>
      </c>
      <c r="F18" s="66">
        <v>4</v>
      </c>
      <c r="G18" s="35">
        <v>7.2</v>
      </c>
      <c r="H18" s="67">
        <v>4.55</v>
      </c>
      <c r="I18" s="66">
        <v>0</v>
      </c>
      <c r="J18" s="35">
        <f>IF(F18="E","E",IF(I18="E","E",IF(F18="R","R",IF(I18="R","R",SUM(E18:F18,I18)+IF(G18="",0,IF(G18&gt;0,G18,-G18))))))</f>
        <v>57.2</v>
      </c>
      <c r="K18" s="3">
        <f>IFERROR(RANK(J18,$J$5:$J$25,1),"")</f>
        <v>14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177</v>
      </c>
      <c r="B19" s="3" t="str">
        <f>IFERROR(VLOOKUP($A19,Entries!$A:$F,4,FALSE),"")</f>
        <v>Harrison Chiba</v>
      </c>
      <c r="C19" s="3" t="str">
        <f>IFERROR(VLOOKUP($A19,Entries!$A:$F,5,FALSE),"")</f>
        <v>Gwarcoeds Rocky</v>
      </c>
      <c r="D19" s="3" t="str">
        <f>IFERROR(VLOOKUP($A19,Entries!$A:$F,6,FALSE),"")</f>
        <v>Berkeley Bandits</v>
      </c>
      <c r="E19" s="35">
        <v>38</v>
      </c>
      <c r="F19" s="66">
        <v>12</v>
      </c>
      <c r="G19" s="35">
        <v>18</v>
      </c>
      <c r="H19" s="67">
        <v>5.22</v>
      </c>
      <c r="I19" s="66">
        <v>0</v>
      </c>
      <c r="J19" s="35">
        <f>IF(F19="E","E",IF(I19="E","E",IF(F19="R","R",IF(I19="R","R",SUM(E19:F19,I19)+IF(G19="",0,IF(G19&gt;0,G19,-G19))))))</f>
        <v>68</v>
      </c>
      <c r="K19" s="3">
        <f>IFERROR(RANK(J19,$J$5:$J$25,1),"")</f>
        <v>15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165</v>
      </c>
      <c r="B20" s="3" t="str">
        <f>IFERROR(VLOOKUP($A20,Entries!$A:$F,4,FALSE),"")</f>
        <v>Abby Read</v>
      </c>
      <c r="C20" s="3" t="str">
        <f>IFERROR(VLOOKUP($A20,Entries!$A:$F,5,FALSE),"")</f>
        <v>Blackmoor Clover</v>
      </c>
      <c r="D20" s="3" t="str">
        <f>IFERROR(VLOOKUP($A20,Entries!$A:$F,6,FALSE),"")</f>
        <v>Kings Leaze</v>
      </c>
      <c r="E20" s="35">
        <v>33.5</v>
      </c>
      <c r="F20" s="66">
        <v>0</v>
      </c>
      <c r="G20" s="35">
        <v>9.1999999999999993</v>
      </c>
      <c r="H20" s="67">
        <v>5</v>
      </c>
      <c r="I20" s="66">
        <v>40</v>
      </c>
      <c r="J20" s="35">
        <f>IF(F20="E","E",IF(I20="E","E",IF(F20="R","R",IF(I20="R","R",SUM(E20:F20,I20)+IF(G20="",0,IF(G20&gt;0,G20,-G20))))))</f>
        <v>82.7</v>
      </c>
      <c r="K20" s="3">
        <f>IFERROR(RANK(J20,$J$5:$J$25,1),"")</f>
        <v>16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160</v>
      </c>
      <c r="B21" s="3" t="str">
        <f>IFERROR(VLOOKUP($A21,Entries!$A:$F,4,FALSE),"")</f>
        <v>Sian Coles</v>
      </c>
      <c r="C21" s="3" t="str">
        <f>IFERROR(VLOOKUP($A21,Entries!$A:$F,5,FALSE),"")</f>
        <v>Temple Miss</v>
      </c>
      <c r="D21" s="3" t="str">
        <f>IFERROR(VLOOKUP($A21,Entries!$A:$F,6,FALSE),"")</f>
        <v>Severn Vale</v>
      </c>
      <c r="E21" s="35">
        <v>38.5</v>
      </c>
      <c r="F21" s="66">
        <v>8</v>
      </c>
      <c r="G21" s="35" t="s">
        <v>451</v>
      </c>
      <c r="H21" s="67" t="s">
        <v>451</v>
      </c>
      <c r="I21" s="66" t="s">
        <v>452</v>
      </c>
      <c r="J21" s="35" t="s">
        <v>452</v>
      </c>
      <c r="K21" s="3" t="s">
        <v>452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153</v>
      </c>
      <c r="B22" s="3" t="str">
        <f>IFERROR(VLOOKUP($A22,Entries!$A:$F,4,FALSE),"")</f>
        <v>Andrew Winterton</v>
      </c>
      <c r="C22" s="3" t="str">
        <f>IFERROR(VLOOKUP($A22,Entries!$A:$F,5,FALSE),"")</f>
        <v>The Old Duke</v>
      </c>
      <c r="D22" s="3" t="str">
        <f>IFERROR(VLOOKUP($A22,Entries!$A:$F,6,FALSE),"")</f>
        <v>Berkeley Bandits</v>
      </c>
      <c r="E22" s="35" t="s">
        <v>60</v>
      </c>
      <c r="F22" s="66" t="s">
        <v>60</v>
      </c>
      <c r="G22" s="35" t="s">
        <v>60</v>
      </c>
      <c r="H22" s="67" t="s">
        <v>60</v>
      </c>
      <c r="I22" s="66" t="s">
        <v>60</v>
      </c>
      <c r="J22" s="35" t="s">
        <v>60</v>
      </c>
      <c r="K22" s="3" t="s">
        <v>60</v>
      </c>
      <c r="O22" s="37"/>
      <c r="P22" s="37" t="s">
        <v>444</v>
      </c>
      <c r="Q22" s="37"/>
      <c r="S22" s="42">
        <f>(ROUNDDOWN(R22,0)*60)+((R22-ROUNDDOWN(R22,0))*100)</f>
        <v>0</v>
      </c>
    </row>
    <row r="23" spans="1:19" x14ac:dyDescent="0.2">
      <c r="A23" s="64">
        <v>157</v>
      </c>
      <c r="B23" s="3" t="str">
        <f>IFERROR(VLOOKUP($A23,Entries!$A:$F,4,FALSE),"")</f>
        <v>Lisa North</v>
      </c>
      <c r="C23" s="3">
        <f>IFERROR(VLOOKUP($A23,Entries!$A:$F,5,FALSE),"")</f>
        <v>0</v>
      </c>
      <c r="D23" s="3" t="str">
        <f>IFERROR(VLOOKUP($A23,Entries!$A:$F,6,FALSE),"")</f>
        <v>Severn Vale</v>
      </c>
      <c r="E23" s="35" t="s">
        <v>60</v>
      </c>
      <c r="F23" s="66" t="s">
        <v>60</v>
      </c>
      <c r="G23" s="35" t="s">
        <v>60</v>
      </c>
      <c r="H23" s="67" t="s">
        <v>60</v>
      </c>
      <c r="I23" s="66" t="s">
        <v>60</v>
      </c>
      <c r="J23" s="35" t="s">
        <v>60</v>
      </c>
      <c r="K23" s="3" t="s">
        <v>60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158</v>
      </c>
      <c r="B24" s="3" t="str">
        <f>IFERROR(VLOOKUP($A24,Entries!$A:$F,4,FALSE),"")</f>
        <v>Amanda Fitzgerald</v>
      </c>
      <c r="C24" s="3" t="str">
        <f>IFERROR(VLOOKUP($A24,Entries!$A:$F,5,FALSE),"")</f>
        <v>Maximus Meridius</v>
      </c>
      <c r="D24" s="3" t="str">
        <f>IFERROR(VLOOKUP($A24,Entries!$A:$F,6,FALSE),"")</f>
        <v>Swindon</v>
      </c>
      <c r="E24" s="35" t="s">
        <v>60</v>
      </c>
      <c r="F24" s="66" t="s">
        <v>60</v>
      </c>
      <c r="G24" s="35" t="s">
        <v>60</v>
      </c>
      <c r="H24" s="67" t="s">
        <v>60</v>
      </c>
      <c r="I24" s="66" t="s">
        <v>60</v>
      </c>
      <c r="J24" s="35" t="s">
        <v>60</v>
      </c>
      <c r="K24" s="3" t="s">
        <v>60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64">
        <v>163</v>
      </c>
      <c r="B25" s="3" t="str">
        <f>IFERROR(VLOOKUP($A25,Entries!$A:$F,4,FALSE),"")</f>
        <v>Melanie Sheppard</v>
      </c>
      <c r="C25" s="3" t="str">
        <f>IFERROR(VLOOKUP($A25,Entries!$A:$F,5,FALSE),"")</f>
        <v>Colin's Diamond</v>
      </c>
      <c r="D25" s="3" t="str">
        <f>IFERROR(VLOOKUP($A25,Entries!$A:$F,6,FALSE),"")</f>
        <v>Bath</v>
      </c>
      <c r="E25" s="35" t="s">
        <v>60</v>
      </c>
      <c r="F25" s="66" t="s">
        <v>60</v>
      </c>
      <c r="G25" s="35" t="s">
        <v>60</v>
      </c>
      <c r="H25" s="67" t="s">
        <v>60</v>
      </c>
      <c r="I25" s="66" t="s">
        <v>60</v>
      </c>
      <c r="J25" s="35" t="s">
        <v>60</v>
      </c>
      <c r="K25" s="3" t="s">
        <v>60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37"/>
      <c r="E26" s="26"/>
      <c r="F26" s="54"/>
      <c r="G26" s="26"/>
      <c r="H26" s="55"/>
      <c r="I26" s="54"/>
      <c r="J26" s="26"/>
      <c r="O26" s="37"/>
      <c r="P26" s="37"/>
      <c r="Q26" s="37"/>
      <c r="S26" s="42"/>
    </row>
    <row r="27" spans="1:19" ht="18" x14ac:dyDescent="0.25">
      <c r="A27" s="62" t="s">
        <v>425</v>
      </c>
      <c r="E27" s="26"/>
      <c r="F27" s="54"/>
      <c r="G27" s="26"/>
      <c r="H27" s="55"/>
      <c r="I27" s="54"/>
      <c r="J27" s="26"/>
      <c r="O27" s="37"/>
      <c r="P27" s="37"/>
      <c r="Q27" s="37"/>
      <c r="S27" s="42"/>
    </row>
    <row r="28" spans="1:19" x14ac:dyDescent="0.2">
      <c r="A28" s="37"/>
      <c r="E28" s="26"/>
      <c r="F28" s="54"/>
      <c r="G28" s="26"/>
      <c r="H28" s="55"/>
      <c r="I28" s="54"/>
      <c r="J28" s="26"/>
      <c r="O28" s="37"/>
      <c r="P28" s="37"/>
      <c r="Q28" s="37"/>
      <c r="S28" s="42"/>
    </row>
    <row r="29" spans="1:19" s="29" customFormat="1" ht="15" x14ac:dyDescent="0.25">
      <c r="A29" s="32" t="s">
        <v>28</v>
      </c>
      <c r="B29" s="32" t="s">
        <v>1</v>
      </c>
      <c r="C29" s="32" t="s">
        <v>2</v>
      </c>
      <c r="D29" s="32" t="s">
        <v>30</v>
      </c>
      <c r="E29" s="63" t="s">
        <v>14</v>
      </c>
      <c r="F29" s="32" t="s">
        <v>7</v>
      </c>
      <c r="G29" s="32" t="s">
        <v>15</v>
      </c>
      <c r="H29" s="32" t="s">
        <v>19</v>
      </c>
      <c r="I29" s="32" t="s">
        <v>16</v>
      </c>
      <c r="J29" s="32" t="s">
        <v>13</v>
      </c>
      <c r="K29" s="32" t="s">
        <v>17</v>
      </c>
      <c r="O29" s="29" t="s">
        <v>6</v>
      </c>
      <c r="P29" s="29" t="s">
        <v>8</v>
      </c>
      <c r="Q29" s="29" t="s">
        <v>9</v>
      </c>
      <c r="R29" s="53" t="s">
        <v>12</v>
      </c>
    </row>
    <row r="30" spans="1:19" x14ac:dyDescent="0.2">
      <c r="A30" s="64">
        <v>172</v>
      </c>
      <c r="B30" s="3" t="str">
        <f>IFERROR(VLOOKUP($A30,Entries!$A:$F,4,FALSE),"")</f>
        <v>Victoria Kemmis-Betty</v>
      </c>
      <c r="C30" s="3" t="str">
        <f>IFERROR(VLOOKUP($A30,Entries!$A:$F,5,FALSE),"")</f>
        <v>Leo</v>
      </c>
      <c r="D30" s="3" t="str">
        <f>IFERROR(VLOOKUP($A30,Entries!$A:$F,6,FALSE),"")</f>
        <v xml:space="preserve"> </v>
      </c>
      <c r="E30" s="35">
        <v>38</v>
      </c>
      <c r="F30" s="66">
        <v>0</v>
      </c>
      <c r="G30" s="35">
        <v>0</v>
      </c>
      <c r="H30" s="67">
        <v>4.3600000000000003</v>
      </c>
      <c r="I30" s="66">
        <v>0</v>
      </c>
      <c r="J30" s="35">
        <f>IF(F30="E","E",IF(I30="E","E",IF(F30="R","R",IF(I30="R","R",SUM(E30:F30,I30)+IF(G30="",0,IF(G30&gt;0,G30,-G30))))))</f>
        <v>38</v>
      </c>
      <c r="K30" s="3">
        <f>IFERROR(RANK(J30,$J$30:$J$35,1),"")</f>
        <v>1</v>
      </c>
      <c r="O30" s="37"/>
      <c r="P30" s="37"/>
      <c r="Q30" s="37"/>
      <c r="S30" s="42">
        <f>(ROUNDDOWN(R30,0)*60)+((R30-ROUNDDOWN(R30,0))*100)</f>
        <v>0</v>
      </c>
    </row>
    <row r="31" spans="1:19" x14ac:dyDescent="0.2">
      <c r="A31" s="64">
        <v>173</v>
      </c>
      <c r="B31" s="3" t="str">
        <f>IFERROR(VLOOKUP($A31,Entries!$A:$F,4,FALSE),"")</f>
        <v>Marina Jolliffe</v>
      </c>
      <c r="C31" s="3" t="str">
        <f>IFERROR(VLOOKUP($A31,Entries!$A:$F,5,FALSE),"")</f>
        <v>Blaencanaid Highwayman</v>
      </c>
      <c r="D31" s="3" t="str">
        <f>IFERROR(VLOOKUP($A31,Entries!$A:$F,6,FALSE),"")</f>
        <v xml:space="preserve"> </v>
      </c>
      <c r="E31" s="35">
        <v>35.5</v>
      </c>
      <c r="F31" s="66">
        <v>4</v>
      </c>
      <c r="G31" s="35">
        <v>0</v>
      </c>
      <c r="H31" s="67">
        <v>4.25</v>
      </c>
      <c r="I31" s="66">
        <v>0</v>
      </c>
      <c r="J31" s="35">
        <f>IF(F31="E","E",IF(I31="E","E",IF(F31="R","R",IF(I31="R","R",SUM(E31:F31,I31)+IF(G31="",0,IF(G31&gt;0,G31,-G31))))))</f>
        <v>39.5</v>
      </c>
      <c r="K31" s="3">
        <f>IFERROR(RANK(J31,$J$30:$J$35,1),"")</f>
        <v>2</v>
      </c>
      <c r="O31" s="37"/>
      <c r="P31" s="37"/>
      <c r="Q31" s="37"/>
      <c r="S31" s="42">
        <f>(ROUNDDOWN(R31,0)*60)+((R31-ROUNDDOWN(R31,0))*100)</f>
        <v>0</v>
      </c>
    </row>
    <row r="32" spans="1:19" x14ac:dyDescent="0.2">
      <c r="A32" s="64">
        <v>151</v>
      </c>
      <c r="B32" s="3" t="str">
        <f>IFERROR(VLOOKUP($A32,Entries!$A:$F,4,FALSE),"")</f>
        <v>Hannah Merrett</v>
      </c>
      <c r="C32" s="3" t="str">
        <f>IFERROR(VLOOKUP($A32,Entries!$A:$F,5,FALSE),"")</f>
        <v>Trevor</v>
      </c>
      <c r="D32" s="3" t="str">
        <f>IFERROR(VLOOKUP($A32,Entries!$A:$F,6,FALSE),"")</f>
        <v xml:space="preserve"> </v>
      </c>
      <c r="E32" s="35">
        <v>36.299999999999997</v>
      </c>
      <c r="F32" s="66">
        <v>0</v>
      </c>
      <c r="G32" s="35">
        <v>4</v>
      </c>
      <c r="H32" s="67">
        <v>4.47</v>
      </c>
      <c r="I32" s="66">
        <v>0</v>
      </c>
      <c r="J32" s="35">
        <f>IF(F32="E","E",IF(I32="E","E",IF(F32="R","R",IF(I32="R","R",SUM(E32:F32,I32)+IF(G32="",0,IF(G32&gt;0,G32,-G32))))))</f>
        <v>40.299999999999997</v>
      </c>
      <c r="K32" s="3">
        <f>IFERROR(RANK(J32,$J$30:$J$35,1),"")</f>
        <v>3</v>
      </c>
      <c r="O32" s="37"/>
      <c r="P32" s="37" t="s">
        <v>443</v>
      </c>
      <c r="Q32" s="37" t="s">
        <v>443</v>
      </c>
      <c r="S32" s="42">
        <f>(ROUNDDOWN(R32,0)*60)+((R32-ROUNDDOWN(R32,0))*100)</f>
        <v>0</v>
      </c>
    </row>
    <row r="33" spans="1:19" x14ac:dyDescent="0.2">
      <c r="A33" s="64">
        <v>175</v>
      </c>
      <c r="B33" s="3" t="str">
        <f>IFERROR(VLOOKUP($A33,Entries!$A:$F,4,FALSE),"")</f>
        <v>Hannah Merrett</v>
      </c>
      <c r="C33" s="3" t="str">
        <f>IFERROR(VLOOKUP($A33,Entries!$A:$F,5,FALSE),"")</f>
        <v>Miley</v>
      </c>
      <c r="D33" s="3" t="str">
        <f>IFERROR(VLOOKUP($A33,Entries!$A:$F,6,FALSE),"")</f>
        <v xml:space="preserve"> </v>
      </c>
      <c r="E33" s="35">
        <v>38.299999999999997</v>
      </c>
      <c r="F33" s="66">
        <v>4</v>
      </c>
      <c r="G33" s="35">
        <v>7.6</v>
      </c>
      <c r="H33" s="67">
        <v>4.5599999999999996</v>
      </c>
      <c r="I33" s="66">
        <v>0</v>
      </c>
      <c r="J33" s="35">
        <f>IF(F33="E","E",IF(I33="E","E",IF(F33="R","R",IF(I33="R","R",SUM(E33:F33,I33)+IF(G33="",0,IF(G33&gt;0,G33,-G33))))))</f>
        <v>49.9</v>
      </c>
      <c r="K33" s="3">
        <f>IFERROR(RANK(J33,$J$30:$J$35,1),"")</f>
        <v>4</v>
      </c>
      <c r="O33" s="37"/>
      <c r="P33" s="37"/>
      <c r="Q33" s="37"/>
      <c r="S33" s="42">
        <f>(ROUNDDOWN(R33,0)*60)+((R33-ROUNDDOWN(R33,0))*100)</f>
        <v>0</v>
      </c>
    </row>
    <row r="34" spans="1:19" x14ac:dyDescent="0.2">
      <c r="A34" s="64">
        <v>154</v>
      </c>
      <c r="B34" s="3" t="str">
        <f>IFERROR(VLOOKUP($A34,Entries!$A:$F,4,FALSE),"")</f>
        <v>Elodie Jolliffe</v>
      </c>
      <c r="C34" s="3" t="str">
        <f>IFERROR(VLOOKUP($A34,Entries!$A:$F,5,FALSE),"")</f>
        <v>Winnie</v>
      </c>
      <c r="D34" s="3" t="str">
        <f>IFERROR(VLOOKUP($A34,Entries!$A:$F,6,FALSE),"")</f>
        <v xml:space="preserve"> </v>
      </c>
      <c r="E34" s="35">
        <v>51.3</v>
      </c>
      <c r="F34" s="66">
        <v>4</v>
      </c>
      <c r="G34" s="35">
        <v>14</v>
      </c>
      <c r="H34" s="67">
        <v>5.12</v>
      </c>
      <c r="I34" s="66">
        <v>0</v>
      </c>
      <c r="J34" s="35">
        <f>IF(F34="E","E",IF(I34="E","E",IF(F34="R","R",IF(I34="R","R",SUM(E34:F34,I34)+IF(G34="",0,IF(G34&gt;0,G34,-G34))))))</f>
        <v>69.3</v>
      </c>
      <c r="K34" s="3">
        <f>IFERROR(RANK(J34,$J$30:$J$35,1),"")</f>
        <v>5</v>
      </c>
      <c r="O34" s="37"/>
      <c r="P34" s="37" t="s">
        <v>443</v>
      </c>
      <c r="Q34" s="37" t="s">
        <v>443</v>
      </c>
      <c r="S34" s="42">
        <f>(ROUNDDOWN(R34,0)*60)+((R34-ROUNDDOWN(R34,0))*100)</f>
        <v>0</v>
      </c>
    </row>
    <row r="35" spans="1:19" x14ac:dyDescent="0.2">
      <c r="A35" s="64">
        <v>171</v>
      </c>
      <c r="B35" s="3" t="str">
        <f>IFERROR(VLOOKUP($A35,Entries!$A:$F,4,FALSE),"")</f>
        <v>Lynda King</v>
      </c>
      <c r="C35" s="3" t="str">
        <f>IFERROR(VLOOKUP($A35,Entries!$A:$F,5,FALSE),"")</f>
        <v>Splash</v>
      </c>
      <c r="D35" s="3" t="str">
        <f>IFERROR(VLOOKUP($A35,Entries!$A:$F,6,FALSE),"")</f>
        <v xml:space="preserve"> </v>
      </c>
      <c r="E35" s="35" t="s">
        <v>60</v>
      </c>
      <c r="F35" s="66" t="s">
        <v>60</v>
      </c>
      <c r="G35" s="35" t="s">
        <v>60</v>
      </c>
      <c r="H35" s="67" t="s">
        <v>60</v>
      </c>
      <c r="I35" s="66" t="s">
        <v>60</v>
      </c>
      <c r="J35" s="35" t="s">
        <v>60</v>
      </c>
      <c r="K35" s="3" t="s">
        <v>60</v>
      </c>
      <c r="O35" s="37"/>
      <c r="P35" s="37"/>
      <c r="Q35" s="37"/>
      <c r="S35" s="42">
        <f>(ROUNDDOWN(R35,0)*60)+((R35-ROUNDDOWN(R35,0))*100)</f>
        <v>0</v>
      </c>
    </row>
    <row r="36" spans="1:19" x14ac:dyDescent="0.2">
      <c r="A36" s="37"/>
      <c r="E36" s="26"/>
      <c r="F36" s="54"/>
      <c r="G36" s="26"/>
      <c r="H36" s="55"/>
      <c r="I36" s="54"/>
      <c r="J36" s="26"/>
      <c r="O36" s="37"/>
      <c r="P36" s="37"/>
      <c r="Q36" s="37"/>
      <c r="S36" s="42"/>
    </row>
    <row r="37" spans="1:19" x14ac:dyDescent="0.2">
      <c r="A37" s="37"/>
      <c r="E37" s="26"/>
      <c r="F37" s="54"/>
      <c r="G37" s="26"/>
      <c r="H37" s="55"/>
      <c r="I37" s="54"/>
      <c r="J37" s="26"/>
      <c r="O37" s="37"/>
      <c r="P37" s="37"/>
      <c r="Q37" s="37"/>
      <c r="S37" s="42"/>
    </row>
    <row r="38" spans="1:19" x14ac:dyDescent="0.2">
      <c r="A38" s="37"/>
      <c r="E38" s="26"/>
      <c r="F38" s="54"/>
      <c r="G38" s="26"/>
      <c r="H38" s="55"/>
      <c r="I38" s="54"/>
      <c r="J38" s="26"/>
      <c r="O38" s="37"/>
      <c r="P38" s="37"/>
      <c r="Q38" s="37"/>
      <c r="S38" s="42"/>
    </row>
  </sheetData>
  <autoFilter ref="A4:T4">
    <sortState ref="A5:S40">
      <sortCondition ref="A4"/>
    </sortState>
  </autoFilter>
  <sortState ref="A30:S35">
    <sortCondition ref="K30:K35"/>
  </sortState>
  <conditionalFormatting sqref="O5:O7 O30:O38 P6:R7 B1 O9:R28">
    <cfRule type="expression" dxfId="124" priority="18">
      <formula>B1=""</formula>
    </cfRule>
  </conditionalFormatting>
  <conditionalFormatting sqref="Q5:R5">
    <cfRule type="expression" dxfId="123" priority="17">
      <formula>Q5=""</formula>
    </cfRule>
  </conditionalFormatting>
  <conditionalFormatting sqref="P30:R38">
    <cfRule type="expression" dxfId="122" priority="16">
      <formula>P30=""</formula>
    </cfRule>
  </conditionalFormatting>
  <conditionalFormatting sqref="P30:R38">
    <cfRule type="expression" dxfId="121" priority="15">
      <formula>P30=""</formula>
    </cfRule>
  </conditionalFormatting>
  <conditionalFormatting sqref="P30:R38">
    <cfRule type="expression" dxfId="120" priority="13">
      <formula>P30=""</formula>
    </cfRule>
  </conditionalFormatting>
  <conditionalFormatting sqref="K5 K11:K14 K16:K25 K7">
    <cfRule type="duplicateValues" dxfId="119" priority="12"/>
  </conditionalFormatting>
  <conditionalFormatting sqref="K30:K31 K33:K35">
    <cfRule type="duplicateValues" dxfId="118" priority="11"/>
  </conditionalFormatting>
  <conditionalFormatting sqref="K10">
    <cfRule type="duplicateValues" dxfId="117" priority="10"/>
  </conditionalFormatting>
  <conditionalFormatting sqref="K15">
    <cfRule type="duplicateValues" dxfId="116" priority="9"/>
  </conditionalFormatting>
  <conditionalFormatting sqref="K32">
    <cfRule type="duplicateValues" dxfId="115" priority="8"/>
  </conditionalFormatting>
  <conditionalFormatting sqref="K6">
    <cfRule type="duplicateValues" dxfId="114" priority="7"/>
  </conditionalFormatting>
  <conditionalFormatting sqref="K9">
    <cfRule type="duplicateValues" dxfId="113" priority="6"/>
  </conditionalFormatting>
  <conditionalFormatting sqref="P5">
    <cfRule type="expression" dxfId="112" priority="5">
      <formula>P5=""</formula>
    </cfRule>
  </conditionalFormatting>
  <conditionalFormatting sqref="P5">
    <cfRule type="expression" dxfId="111" priority="4">
      <formula>P5=""</formula>
    </cfRule>
  </conditionalFormatting>
  <conditionalFormatting sqref="P5">
    <cfRule type="expression" dxfId="110" priority="3">
      <formula>P5=""</formula>
    </cfRule>
  </conditionalFormatting>
  <conditionalFormatting sqref="O8:R8">
    <cfRule type="expression" dxfId="109" priority="2">
      <formula>O8=""</formula>
    </cfRule>
  </conditionalFormatting>
  <conditionalFormatting sqref="K8">
    <cfRule type="duplicateValues" dxfId="108" priority="1"/>
  </conditionalFormatting>
  <pageMargins left="0.25" right="0.25" top="0.75" bottom="0.75" header="0.3" footer="0.3"/>
  <pageSetup paperSize="9" scale="8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7"/>
  <sheetViews>
    <sheetView zoomScale="150" zoomScaleNormal="150" workbookViewId="0">
      <pane ySplit="4" topLeftCell="A5" activePane="bottomLeft" state="frozen"/>
      <selection activeCell="E1" sqref="E1:K1048576"/>
      <selection pane="bottomLeft" activeCell="A5" sqref="A5:XFD24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426</v>
      </c>
      <c r="F2" s="30"/>
      <c r="O2" s="51">
        <v>200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214</v>
      </c>
      <c r="B5" s="3" t="str">
        <f>IFERROR(VLOOKUP($A5,Entries!$A:$F,4,FALSE),"")</f>
        <v>Georgina Hambly</v>
      </c>
      <c r="C5" s="3" t="str">
        <f>IFERROR(VLOOKUP($A5,Entries!$A:$F,5,FALSE),"")</f>
        <v>Little Suzzie</v>
      </c>
      <c r="D5" s="3" t="str">
        <f>IFERROR(VLOOKUP($A5,Entries!$A:$F,6,FALSE),"")</f>
        <v>Severn Vale</v>
      </c>
      <c r="E5" s="35">
        <v>28.5</v>
      </c>
      <c r="F5" s="66">
        <v>0</v>
      </c>
      <c r="G5" s="35">
        <v>0</v>
      </c>
      <c r="H5" s="67">
        <v>4.37</v>
      </c>
      <c r="I5" s="66">
        <v>0</v>
      </c>
      <c r="J5" s="35">
        <f>IF(F5="E","E",IF(I5="E","E",IF(F5="R","R",IF(I5="R","R",SUM(E5:F5,I5)+IF(G5="",0,IF(G5&gt;0,G5,-G5))))))</f>
        <v>28.5</v>
      </c>
      <c r="K5" s="3">
        <f>IFERROR(RANK(J5,$J$5:$J$24,1),"")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210</v>
      </c>
      <c r="B6" s="3" t="str">
        <f>IFERROR(VLOOKUP($A6,Entries!$A:$F,4,FALSE),"")</f>
        <v>Kayleigh Poole</v>
      </c>
      <c r="C6" s="3" t="str">
        <f>IFERROR(VLOOKUP($A6,Entries!$A:$F,5,FALSE),"")</f>
        <v>Remi</v>
      </c>
      <c r="D6" s="3" t="str">
        <f>IFERROR(VLOOKUP($A6,Entries!$A:$F,6,FALSE),"")</f>
        <v>Severn Vale</v>
      </c>
      <c r="E6" s="35">
        <v>30.5</v>
      </c>
      <c r="F6" s="66">
        <v>0</v>
      </c>
      <c r="G6" s="35">
        <v>0.4</v>
      </c>
      <c r="H6" s="67">
        <v>4.38</v>
      </c>
      <c r="I6" s="66">
        <v>0</v>
      </c>
      <c r="J6" s="35">
        <f>IF(F6="E","E",IF(I6="E","E",IF(F6="R","R",IF(I6="R","R",SUM(E6:F6,I6)+IF(G6="",0,IF(G6&gt;0,G6,-G6))))))</f>
        <v>30.9</v>
      </c>
      <c r="K6" s="3">
        <f>IFERROR(RANK(J6,$J$5:$J$24,1),"")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206</v>
      </c>
      <c r="B7" s="3" t="str">
        <f>IFERROR(VLOOKUP($A7,Entries!$A:$F,4,FALSE),"")</f>
        <v>Kate Raynor</v>
      </c>
      <c r="C7" s="3" t="str">
        <f>IFERROR(VLOOKUP($A7,Entries!$A:$F,5,FALSE),"")</f>
        <v>Paxford Whitney</v>
      </c>
      <c r="D7" s="3" t="str">
        <f>IFERROR(VLOOKUP($A7,Entries!$A:$F,6,FALSE),"")</f>
        <v>Bath</v>
      </c>
      <c r="E7" s="35">
        <v>27.3</v>
      </c>
      <c r="F7" s="66">
        <v>4</v>
      </c>
      <c r="G7" s="35">
        <v>0</v>
      </c>
      <c r="H7" s="67">
        <v>4.33</v>
      </c>
      <c r="I7" s="66">
        <v>0</v>
      </c>
      <c r="J7" s="35">
        <f>IF(F7="E","E",IF(I7="E","E",IF(F7="R","R",IF(I7="R","R",SUM(E7:F7,I7)+IF(G7="",0,IF(G7&gt;0,G7,-G7))))))</f>
        <v>31.3</v>
      </c>
      <c r="K7" s="3">
        <f>IFERROR(RANK(J7,$J$5:$J$24,1),"")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204</v>
      </c>
      <c r="B8" s="3" t="str">
        <f>IFERROR(VLOOKUP($A8,Entries!$A:$F,4,FALSE),"")</f>
        <v>Jude Matthews</v>
      </c>
      <c r="C8" s="3" t="str">
        <f>IFERROR(VLOOKUP($A8,Entries!$A:$F,5,FALSE),"")</f>
        <v>Dare to Dream</v>
      </c>
      <c r="D8" s="3" t="str">
        <f>IFERROR(VLOOKUP($A8,Entries!$A:$F,6,FALSE),"")</f>
        <v>VWH</v>
      </c>
      <c r="E8" s="35">
        <v>28.8</v>
      </c>
      <c r="F8" s="66">
        <v>0</v>
      </c>
      <c r="G8" s="35">
        <v>2.8</v>
      </c>
      <c r="H8" s="67">
        <v>4.4400000000000004</v>
      </c>
      <c r="I8" s="66">
        <v>0</v>
      </c>
      <c r="J8" s="35">
        <f>IF(F8="E","E",IF(I8="E","E",IF(F8="R","R",IF(I8="R","R",SUM(E8:F8,I8)+IF(G8="",0,IF(G8&gt;0,G8,-G8))))))</f>
        <v>31.6</v>
      </c>
      <c r="K8" s="3">
        <f>IFERROR(RANK(J8,$J$5:$J$24,1),"")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207</v>
      </c>
      <c r="B9" s="3" t="str">
        <f>IFERROR(VLOOKUP($A9,Entries!$A:$F,4,FALSE),"")</f>
        <v>Eleanor Newman</v>
      </c>
      <c r="C9" s="3" t="str">
        <f>IFERROR(VLOOKUP($A9,Entries!$A:$F,5,FALSE),"")</f>
        <v>Dolly Dimple</v>
      </c>
      <c r="D9" s="3" t="str">
        <f>IFERROR(VLOOKUP($A9,Entries!$A:$F,6,FALSE),"")</f>
        <v>Swindon</v>
      </c>
      <c r="E9" s="35">
        <v>32</v>
      </c>
      <c r="F9" s="66">
        <v>0</v>
      </c>
      <c r="G9" s="35">
        <v>0</v>
      </c>
      <c r="H9" s="67">
        <v>4.32</v>
      </c>
      <c r="I9" s="66">
        <v>0</v>
      </c>
      <c r="J9" s="35">
        <f>IF(F9="E","E",IF(I9="E","E",IF(F9="R","R",IF(I9="R","R",SUM(E9:F9,I9)+IF(G9="",0,IF(G9&gt;0,G9,-G9))))))</f>
        <v>32</v>
      </c>
      <c r="K9" s="3">
        <f>IFERROR(RANK(J9,$J$5:$J$24,1),"")</f>
        <v>5</v>
      </c>
      <c r="O9" s="37"/>
      <c r="P9" s="37"/>
      <c r="Q9" s="37"/>
      <c r="S9" s="42">
        <f>(ROUNDDOWN(R9,0)*60)+((R9-ROUNDDOWN(R9,0))*100)</f>
        <v>0</v>
      </c>
    </row>
    <row r="10" spans="1:19" x14ac:dyDescent="0.2">
      <c r="A10" s="64">
        <v>220</v>
      </c>
      <c r="B10" s="3" t="str">
        <f>IFERROR(VLOOKUP($A10,Entries!$A:$F,4,FALSE),"")</f>
        <v>Becky Ormond</v>
      </c>
      <c r="C10" s="3" t="str">
        <f>IFERROR(VLOOKUP($A10,Entries!$A:$F,5,FALSE),"")</f>
        <v>Sieady Command</v>
      </c>
      <c r="D10" s="3" t="str">
        <f>IFERROR(VLOOKUP($A10,Entries!$A:$F,6,FALSE),"")</f>
        <v>Kennet Vale</v>
      </c>
      <c r="E10" s="35">
        <v>32</v>
      </c>
      <c r="F10" s="66">
        <v>0</v>
      </c>
      <c r="G10" s="35">
        <v>0</v>
      </c>
      <c r="H10" s="67">
        <v>4.2699999999999996</v>
      </c>
      <c r="I10" s="66">
        <v>0</v>
      </c>
      <c r="J10" s="35">
        <f>IF(F10="E","E",IF(I10="E","E",IF(F10="R","R",IF(I10="R","R",SUM(E10:F10,I10)+IF(G10="",0,IF(G10&gt;0,G10,-G10))))))</f>
        <v>32</v>
      </c>
      <c r="K10" s="3">
        <f>IFERROR(RANK(J10,$J$5:$J$24,1),"")</f>
        <v>5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213</v>
      </c>
      <c r="B11" s="3" t="str">
        <f>IFERROR(VLOOKUP($A11,Entries!$A:$F,4,FALSE),"")</f>
        <v>Steph Carter</v>
      </c>
      <c r="C11" s="3" t="str">
        <f>IFERROR(VLOOKUP($A11,Entries!$A:$F,5,FALSE),"")</f>
        <v>Manray</v>
      </c>
      <c r="D11" s="3" t="str">
        <f>IFERROR(VLOOKUP($A11,Entries!$A:$F,6,FALSE),"")</f>
        <v>Severn Vale</v>
      </c>
      <c r="E11" s="35">
        <v>33.799999999999997</v>
      </c>
      <c r="F11" s="66">
        <v>0</v>
      </c>
      <c r="G11" s="35">
        <v>0</v>
      </c>
      <c r="H11" s="67">
        <v>4.2300000000000004</v>
      </c>
      <c r="I11" s="66">
        <v>0</v>
      </c>
      <c r="J11" s="35">
        <f>IF(F11="E","E",IF(I11="E","E",IF(F11="R","R",IF(I11="R","R",SUM(E11:F11,I11)+IF(G11="",0,IF(G11&gt;0,G11,-G11))))))</f>
        <v>33.799999999999997</v>
      </c>
      <c r="K11" s="3">
        <f>IFERROR(RANK(J11,$J$5:$J$24,1),"")</f>
        <v>7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203</v>
      </c>
      <c r="B12" s="3" t="str">
        <f>IFERROR(VLOOKUP($A12,Entries!$A:$F,4,FALSE),"")</f>
        <v>Karen Gobey</v>
      </c>
      <c r="C12" s="3" t="str">
        <f>IFERROR(VLOOKUP($A12,Entries!$A:$F,5,FALSE),"")</f>
        <v>Innocent Violet</v>
      </c>
      <c r="D12" s="3" t="str">
        <f>IFERROR(VLOOKUP($A12,Entries!$A:$F,6,FALSE),"")</f>
        <v>Berkeley Bandits</v>
      </c>
      <c r="E12" s="35">
        <v>30</v>
      </c>
      <c r="F12" s="66">
        <v>4</v>
      </c>
      <c r="G12" s="35">
        <v>2</v>
      </c>
      <c r="H12" s="67">
        <v>4.42</v>
      </c>
      <c r="I12" s="66">
        <v>0</v>
      </c>
      <c r="J12" s="35">
        <f>IF(F12="E","E",IF(I12="E","E",IF(F12="R","R",IF(I12="R","R",SUM(E12:F12,I12)+IF(G12="",0,IF(G12&gt;0,G12,-G12))))))</f>
        <v>36</v>
      </c>
      <c r="K12" s="3">
        <f>IFERROR(RANK(J12,$J$5:$J$24,1),"")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217</v>
      </c>
      <c r="B13" s="3" t="str">
        <f>IFERROR(VLOOKUP($A13,Entries!$A:$F,4,FALSE),"")</f>
        <v>Laura Nelmes</v>
      </c>
      <c r="C13" s="3" t="str">
        <f>IFERROR(VLOOKUP($A13,Entries!$A:$F,5,FALSE),"")</f>
        <v>Home Farm Lily</v>
      </c>
      <c r="D13" s="3" t="str">
        <f>IFERROR(VLOOKUP($A13,Entries!$A:$F,6,FALSE),"")</f>
        <v>Berkeley Birds &amp; The Bees</v>
      </c>
      <c r="E13" s="35">
        <v>27.5</v>
      </c>
      <c r="F13" s="66">
        <v>0</v>
      </c>
      <c r="G13" s="35">
        <v>8.8000000000000007</v>
      </c>
      <c r="H13" s="67">
        <v>4.59</v>
      </c>
      <c r="I13" s="66">
        <v>0</v>
      </c>
      <c r="J13" s="35">
        <f>IF(F13="E","E",IF(I13="E","E",IF(F13="R","R",IF(I13="R","R",SUM(E13:F13,I13)+IF(G13="",0,IF(G13&gt;0,G13,-G13))))))</f>
        <v>36.299999999999997</v>
      </c>
      <c r="K13" s="3">
        <f>IFERROR(RANK(J13,$J$5:$J$24,1),"")</f>
        <v>9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208</v>
      </c>
      <c r="B14" s="3" t="str">
        <f>IFERROR(VLOOKUP($A14,Entries!$A:$F,4,FALSE),"")</f>
        <v>Jo Vincent</v>
      </c>
      <c r="C14" s="3" t="str">
        <f>IFERROR(VLOOKUP($A14,Entries!$A:$F,5,FALSE),"")</f>
        <v>Cundle Green Alexander</v>
      </c>
      <c r="D14" s="3" t="str">
        <f>IFERROR(VLOOKUP($A14,Entries!$A:$F,6,FALSE),"")</f>
        <v>Swindon</v>
      </c>
      <c r="E14" s="35">
        <v>34</v>
      </c>
      <c r="F14" s="66">
        <v>0</v>
      </c>
      <c r="G14" s="35">
        <v>2.4</v>
      </c>
      <c r="H14" s="67">
        <v>4.43</v>
      </c>
      <c r="I14" s="66">
        <v>0</v>
      </c>
      <c r="J14" s="35">
        <f>IF(F14="E","E",IF(I14="E","E",IF(F14="R","R",IF(I14="R","R",SUM(E14:F14,I14)+IF(G14="",0,IF(G14&gt;0,G14,-G14))))))</f>
        <v>36.4</v>
      </c>
      <c r="K14" s="3">
        <f>IFERROR(RANK(J14,$J$5:$J$24,1),"")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216</v>
      </c>
      <c r="B15" s="3" t="str">
        <f>IFERROR(VLOOKUP($A15,Entries!$A:$F,4,FALSE),"")</f>
        <v>Shanice Walton</v>
      </c>
      <c r="C15" s="3" t="str">
        <f>IFERROR(VLOOKUP($A15,Entries!$A:$F,5,FALSE),"")</f>
        <v>Masque</v>
      </c>
      <c r="D15" s="3" t="str">
        <f>IFERROR(VLOOKUP($A15,Entries!$A:$F,6,FALSE),"")</f>
        <v>Berkeley Birds &amp; The Bees</v>
      </c>
      <c r="E15" s="35">
        <v>37.299999999999997</v>
      </c>
      <c r="F15" s="66">
        <v>0</v>
      </c>
      <c r="G15" s="35">
        <v>0</v>
      </c>
      <c r="H15" s="67">
        <v>4.24</v>
      </c>
      <c r="I15" s="66">
        <v>0</v>
      </c>
      <c r="J15" s="35">
        <f>IF(F15="E","E",IF(I15="E","E",IF(F15="R","R",IF(I15="R","R",SUM(E15:F15,I15)+IF(G15="",0,IF(G15&gt;0,G15,-G15))))))</f>
        <v>37.299999999999997</v>
      </c>
      <c r="K15" s="3">
        <f>IFERROR(RANK(J15,$J$5:$J$24,1),"")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211</v>
      </c>
      <c r="B16" s="3" t="str">
        <f>IFERROR(VLOOKUP($A16,Entries!$A:$F,4,FALSE),"")</f>
        <v>Carol Wright</v>
      </c>
      <c r="C16" s="3" t="str">
        <f>IFERROR(VLOOKUP($A16,Entries!$A:$F,5,FALSE),"")</f>
        <v>Pauldary's Rebel X</v>
      </c>
      <c r="D16" s="3" t="str">
        <f>IFERROR(VLOOKUP($A16,Entries!$A:$F,6,FALSE),"")</f>
        <v>Frampton Family</v>
      </c>
      <c r="E16" s="35">
        <v>35.799999999999997</v>
      </c>
      <c r="F16" s="66">
        <v>4</v>
      </c>
      <c r="G16" s="35">
        <v>0</v>
      </c>
      <c r="H16" s="67">
        <v>4.2300000000000004</v>
      </c>
      <c r="I16" s="66">
        <v>0</v>
      </c>
      <c r="J16" s="35">
        <f>IF(F16="E","E",IF(I16="E","E",IF(F16="R","R",IF(I16="R","R",SUM(E16:F16,I16)+IF(G16="",0,IF(G16&gt;0,G16,-G16))))))</f>
        <v>39.799999999999997</v>
      </c>
      <c r="K16" s="3">
        <f>IFERROR(RANK(J16,$J$5:$J$24,1),"")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215</v>
      </c>
      <c r="B17" s="3" t="s">
        <v>138</v>
      </c>
      <c r="C17" s="3" t="s">
        <v>445</v>
      </c>
      <c r="D17" s="3" t="str">
        <f>IFERROR(VLOOKUP($A17,Entries!$A:$F,6,FALSE),"")</f>
        <v>VWH</v>
      </c>
      <c r="E17" s="35">
        <v>32.799999999999997</v>
      </c>
      <c r="F17" s="66">
        <v>0</v>
      </c>
      <c r="G17" s="35">
        <v>10.4</v>
      </c>
      <c r="H17" s="67">
        <v>5.03</v>
      </c>
      <c r="I17" s="66">
        <v>0</v>
      </c>
      <c r="J17" s="35">
        <f>IF(F17="E","E",IF(I17="E","E",IF(F17="R","R",IF(I17="R","R",SUM(E17:F17,I17)+IF(G17="",0,IF(G17&gt;0,G17,-G17))))))</f>
        <v>43.199999999999996</v>
      </c>
      <c r="K17" s="3">
        <f>IFERROR(RANK(J17,$J$5:$J$24,1),"")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218</v>
      </c>
      <c r="B18" s="3" t="str">
        <f>IFERROR(VLOOKUP($A18,Entries!$A:$F,4,FALSE),"")</f>
        <v>Fran Dark</v>
      </c>
      <c r="C18" s="3" t="str">
        <f>IFERROR(VLOOKUP($A18,Entries!$A:$F,5,FALSE),"")</f>
        <v>Rebels Irish Pride</v>
      </c>
      <c r="D18" s="3" t="str">
        <f>IFERROR(VLOOKUP($A18,Entries!$A:$F,6,FALSE),"")</f>
        <v>Cotswold Edge</v>
      </c>
      <c r="E18" s="35">
        <v>34.5</v>
      </c>
      <c r="F18" s="66">
        <v>4</v>
      </c>
      <c r="G18" s="35">
        <v>6</v>
      </c>
      <c r="H18" s="67">
        <v>4.5199999999999996</v>
      </c>
      <c r="I18" s="66">
        <v>0</v>
      </c>
      <c r="J18" s="35">
        <f>IF(F18="E","E",IF(I18="E","E",IF(F18="R","R",IF(I18="R","R",SUM(E18:F18,I18)+IF(G18="",0,IF(G18&gt;0,G18,-G18))))))</f>
        <v>44.5</v>
      </c>
      <c r="K18" s="3">
        <f>IFERROR(RANK(J18,$J$5:$J$24,1),"")</f>
        <v>14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209</v>
      </c>
      <c r="B19" s="3" t="str">
        <f>IFERROR(VLOOKUP($A19,Entries!$A:$F,4,FALSE),"")</f>
        <v>Wendy Barke</v>
      </c>
      <c r="C19" s="3" t="str">
        <f>IFERROR(VLOOKUP($A19,Entries!$A:$F,5,FALSE),"")</f>
        <v>Waylands Morning Sunshine</v>
      </c>
      <c r="D19" s="3" t="str">
        <f>IFERROR(VLOOKUP($A19,Entries!$A:$F,6,FALSE),"")</f>
        <v>Severn Vale</v>
      </c>
      <c r="E19" s="35">
        <v>42.5</v>
      </c>
      <c r="F19" s="66">
        <v>0</v>
      </c>
      <c r="G19" s="35">
        <v>5.6</v>
      </c>
      <c r="H19" s="67">
        <v>4.51</v>
      </c>
      <c r="I19" s="66">
        <v>0</v>
      </c>
      <c r="J19" s="35">
        <f>IF(F19="E","E",IF(I19="E","E",IF(F19="R","R",IF(I19="R","R",SUM(E19:F19,I19)+IF(G19="",0,IF(G19&gt;0,G19,-G19))))))</f>
        <v>48.1</v>
      </c>
      <c r="K19" s="3">
        <f>IFERROR(RANK(J19,$J$5:$J$24,1),"")</f>
        <v>15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219</v>
      </c>
      <c r="B20" s="3" t="str">
        <f>IFERROR(VLOOKUP($A20,Entries!$A:$F,4,FALSE),"")</f>
        <v>Amy Clapham</v>
      </c>
      <c r="C20" s="3" t="str">
        <f>IFERROR(VLOOKUP($A20,Entries!$A:$F,5,FALSE),"")</f>
        <v>Trozulon</v>
      </c>
      <c r="D20" s="3" t="str">
        <f>IFERROR(VLOOKUP($A20,Entries!$A:$F,6,FALSE),"")</f>
        <v>Wessex Gold</v>
      </c>
      <c r="E20" s="35">
        <v>37</v>
      </c>
      <c r="F20" s="66">
        <v>16</v>
      </c>
      <c r="G20" s="35">
        <v>0</v>
      </c>
      <c r="H20" s="67">
        <v>4.3</v>
      </c>
      <c r="I20" s="66">
        <v>0</v>
      </c>
      <c r="J20" s="35">
        <f>IF(F20="E","E",IF(I20="E","E",IF(F20="R","R",IF(I20="R","R",SUM(E20:F20,I20)+IF(G20="",0,IF(G20&gt;0,G20,-G20))))))</f>
        <v>53</v>
      </c>
      <c r="K20" s="3">
        <f>IFERROR(RANK(J20,$J$5:$J$24,1),"")</f>
        <v>16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205</v>
      </c>
      <c r="B21" s="3" t="str">
        <f>IFERROR(VLOOKUP($A21,Entries!$A:$F,4,FALSE),"")</f>
        <v>Rebecca Neale</v>
      </c>
      <c r="C21" s="3" t="str">
        <f>IFERROR(VLOOKUP($A21,Entries!$A:$F,5,FALSE),"")</f>
        <v>Quansboro Billy</v>
      </c>
      <c r="D21" s="3" t="str">
        <f>IFERROR(VLOOKUP($A21,Entries!$A:$F,6,FALSE),"")</f>
        <v>Bath</v>
      </c>
      <c r="E21" s="35">
        <v>39.799999999999997</v>
      </c>
      <c r="F21" s="66">
        <v>0</v>
      </c>
      <c r="G21" s="35">
        <v>9.1999999999999993</v>
      </c>
      <c r="H21" s="67">
        <v>5</v>
      </c>
      <c r="I21" s="66">
        <v>20</v>
      </c>
      <c r="J21" s="35">
        <f>IF(F21="E","E",IF(I21="E","E",IF(F21="R","R",IF(I21="R","R",SUM(E21:F21,I21)+IF(G21="",0,IF(G21&gt;0,G21,-G21))))))</f>
        <v>69</v>
      </c>
      <c r="K21" s="3">
        <f>IFERROR(RANK(J21,$J$5:$J$24,1),"")</f>
        <v>17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201</v>
      </c>
      <c r="B22" s="3" t="str">
        <f>IFERROR(VLOOKUP($A22,Entries!$A:$F,4,FALSE),"")</f>
        <v>Sara Beamson</v>
      </c>
      <c r="C22" s="3" t="str">
        <f>IFERROR(VLOOKUP($A22,Entries!$A:$F,5,FALSE),"")</f>
        <v>Rafael</v>
      </c>
      <c r="D22" s="3" t="str">
        <f>IFERROR(VLOOKUP($A22,Entries!$A:$F,6,FALSE),"")</f>
        <v>Cotswold Edge</v>
      </c>
      <c r="E22" s="35">
        <v>30.3</v>
      </c>
      <c r="F22" s="66">
        <v>10</v>
      </c>
      <c r="G22" s="35">
        <v>12</v>
      </c>
      <c r="H22" s="67">
        <v>5.07</v>
      </c>
      <c r="I22" s="66">
        <v>20</v>
      </c>
      <c r="J22" s="35">
        <f>IF(F22="E","E",IF(I22="E","E",IF(F22="R","R",IF(I22="R","R",SUM(E22:F22,I22)+IF(G22="",0,IF(G22&gt;0,G22,-G22))))))</f>
        <v>72.3</v>
      </c>
      <c r="K22" s="3">
        <f>IFERROR(RANK(J22,$J$5:$J$24,1),"")</f>
        <v>18</v>
      </c>
      <c r="O22" s="37"/>
      <c r="P22" s="37"/>
      <c r="Q22" s="37"/>
      <c r="S22" s="42">
        <f>(ROUNDDOWN(R22,0)*60)+((R22-ROUNDDOWN(R22,0))*100)</f>
        <v>0</v>
      </c>
    </row>
    <row r="23" spans="1:19" x14ac:dyDescent="0.2">
      <c r="A23" s="64">
        <v>202</v>
      </c>
      <c r="B23" s="3" t="str">
        <f>IFERROR(VLOOKUP($A23,Entries!$A:$F,4,FALSE),"")</f>
        <v>Allisia Robins</v>
      </c>
      <c r="C23" s="3" t="str">
        <f>IFERROR(VLOOKUP($A23,Entries!$A:$F,5,FALSE),"")</f>
        <v>Chesney</v>
      </c>
      <c r="D23" s="3" t="str">
        <f>IFERROR(VLOOKUP($A23,Entries!$A:$F,6,FALSE),"")</f>
        <v>Berkeley Bandits</v>
      </c>
      <c r="E23" s="35">
        <v>48</v>
      </c>
      <c r="F23" s="66">
        <v>4</v>
      </c>
      <c r="G23" s="35">
        <v>11.6</v>
      </c>
      <c r="H23" s="67">
        <v>5.0599999999999996</v>
      </c>
      <c r="I23" s="66">
        <v>40</v>
      </c>
      <c r="J23" s="35">
        <f>IF(F23="E","E",IF(I23="E","E",IF(F23="R","R",IF(I23="R","R",SUM(E23:F23,I23)+IF(G23="",0,IF(G23&gt;0,G23,-G23))))))</f>
        <v>103.6</v>
      </c>
      <c r="K23" s="3">
        <f>IFERROR(RANK(J23,$J$5:$J$24,1),"")</f>
        <v>19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212</v>
      </c>
      <c r="B24" s="3" t="str">
        <f>IFERROR(VLOOKUP($A24,Entries!$A:$F,4,FALSE),"")</f>
        <v>Nicola Massey</v>
      </c>
      <c r="C24" s="3" t="str">
        <f>IFERROR(VLOOKUP($A24,Entries!$A:$F,5,FALSE),"")</f>
        <v>Tiramisu</v>
      </c>
      <c r="D24" s="3" t="str">
        <f>IFERROR(VLOOKUP($A24,Entries!$A:$F,6,FALSE),"")</f>
        <v>Frampton Family</v>
      </c>
      <c r="E24" s="35" t="s">
        <v>60</v>
      </c>
      <c r="F24" s="66" t="s">
        <v>60</v>
      </c>
      <c r="G24" s="35" t="s">
        <v>60</v>
      </c>
      <c r="H24" s="67" t="s">
        <v>60</v>
      </c>
      <c r="I24" s="66" t="s">
        <v>60</v>
      </c>
      <c r="J24" s="35" t="s">
        <v>60</v>
      </c>
      <c r="K24" s="3" t="s">
        <v>60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37"/>
      <c r="E25" s="26"/>
      <c r="F25" s="54"/>
      <c r="G25" s="26"/>
      <c r="H25" s="55"/>
      <c r="I25" s="54"/>
      <c r="J25" s="26"/>
      <c r="O25" s="37"/>
      <c r="P25" s="37"/>
      <c r="Q25" s="37"/>
      <c r="S25" s="42"/>
    </row>
    <row r="26" spans="1:19" x14ac:dyDescent="0.2">
      <c r="A26" s="37"/>
      <c r="E26" s="26"/>
      <c r="F26" s="54"/>
      <c r="G26" s="26"/>
      <c r="H26" s="55"/>
      <c r="I26" s="54"/>
      <c r="J26" s="26"/>
      <c r="O26" s="37"/>
      <c r="P26" s="37"/>
      <c r="Q26" s="37"/>
      <c r="S26" s="42"/>
    </row>
    <row r="27" spans="1:19" x14ac:dyDescent="0.2">
      <c r="A27" s="37"/>
      <c r="E27" s="26"/>
      <c r="F27" s="54"/>
      <c r="G27" s="26"/>
      <c r="H27" s="55"/>
      <c r="I27" s="54"/>
      <c r="J27" s="26"/>
      <c r="O27" s="37"/>
      <c r="P27" s="37"/>
      <c r="Q27" s="37"/>
      <c r="S27" s="42"/>
    </row>
    <row r="28" spans="1:19" x14ac:dyDescent="0.2">
      <c r="A28" s="37"/>
      <c r="E28" s="26"/>
      <c r="F28" s="54"/>
      <c r="G28" s="26"/>
      <c r="H28" s="55"/>
      <c r="I28" s="54"/>
      <c r="J28" s="26"/>
      <c r="O28" s="37"/>
      <c r="P28" s="37"/>
      <c r="Q28" s="37"/>
      <c r="S28" s="42"/>
    </row>
    <row r="29" spans="1:19" x14ac:dyDescent="0.2">
      <c r="A29" s="37"/>
      <c r="E29" s="26"/>
      <c r="F29" s="54"/>
      <c r="G29" s="26"/>
      <c r="H29" s="55"/>
      <c r="I29" s="54"/>
      <c r="J29" s="26"/>
      <c r="O29" s="37"/>
      <c r="P29" s="37"/>
      <c r="Q29" s="37"/>
      <c r="S29" s="42"/>
    </row>
    <row r="30" spans="1:19" x14ac:dyDescent="0.2">
      <c r="A30" s="37"/>
      <c r="E30" s="26"/>
      <c r="F30" s="54"/>
      <c r="G30" s="26"/>
      <c r="H30" s="55"/>
      <c r="I30" s="54"/>
      <c r="J30" s="26"/>
      <c r="O30" s="37"/>
      <c r="P30" s="37"/>
      <c r="Q30" s="37"/>
      <c r="S30" s="42"/>
    </row>
    <row r="31" spans="1:19" x14ac:dyDescent="0.2">
      <c r="A31" s="37"/>
      <c r="E31" s="26"/>
      <c r="F31" s="54"/>
      <c r="G31" s="26"/>
      <c r="H31" s="55"/>
      <c r="I31" s="54"/>
      <c r="J31" s="26"/>
      <c r="O31" s="37"/>
      <c r="P31" s="37"/>
      <c r="Q31" s="37"/>
      <c r="S31" s="42"/>
    </row>
    <row r="32" spans="1:19" x14ac:dyDescent="0.2">
      <c r="A32" s="37"/>
      <c r="E32" s="26"/>
      <c r="F32" s="54"/>
      <c r="G32" s="26"/>
      <c r="H32" s="55"/>
      <c r="I32" s="54"/>
      <c r="J32" s="26"/>
      <c r="O32" s="37"/>
      <c r="P32" s="37"/>
      <c r="Q32" s="37"/>
      <c r="S32" s="42"/>
    </row>
    <row r="33" spans="1:19" x14ac:dyDescent="0.2">
      <c r="A33" s="37"/>
      <c r="E33" s="26"/>
      <c r="F33" s="54"/>
      <c r="G33" s="26"/>
      <c r="H33" s="55"/>
      <c r="I33" s="54"/>
      <c r="J33" s="26"/>
      <c r="O33" s="37"/>
      <c r="P33" s="37"/>
      <c r="Q33" s="37"/>
      <c r="S33" s="42"/>
    </row>
    <row r="34" spans="1:19" x14ac:dyDescent="0.2">
      <c r="A34" s="37"/>
      <c r="E34" s="26"/>
      <c r="F34" s="54"/>
      <c r="G34" s="26"/>
      <c r="H34" s="55"/>
      <c r="I34" s="54"/>
      <c r="J34" s="26"/>
      <c r="O34" s="37"/>
      <c r="P34" s="37"/>
      <c r="Q34" s="37"/>
      <c r="S34" s="42"/>
    </row>
    <row r="35" spans="1:19" x14ac:dyDescent="0.2">
      <c r="A35" s="37"/>
      <c r="E35" s="26"/>
      <c r="F35" s="54"/>
      <c r="G35" s="26"/>
      <c r="H35" s="55"/>
      <c r="I35" s="54"/>
      <c r="J35" s="26"/>
      <c r="O35" s="37"/>
      <c r="P35" s="37"/>
      <c r="Q35" s="37"/>
      <c r="S35" s="42"/>
    </row>
    <row r="36" spans="1:19" x14ac:dyDescent="0.2">
      <c r="A36" s="37"/>
      <c r="E36" s="26"/>
      <c r="F36" s="54"/>
      <c r="G36" s="26"/>
      <c r="H36" s="55"/>
      <c r="I36" s="54"/>
      <c r="J36" s="26"/>
      <c r="O36" s="37"/>
      <c r="P36" s="37"/>
      <c r="Q36" s="37"/>
      <c r="S36" s="42"/>
    </row>
    <row r="37" spans="1:19" x14ac:dyDescent="0.2">
      <c r="A37" s="37"/>
      <c r="E37" s="26"/>
      <c r="F37" s="54"/>
      <c r="G37" s="26"/>
      <c r="H37" s="55"/>
      <c r="I37" s="54"/>
      <c r="J37" s="26"/>
      <c r="O37" s="37"/>
      <c r="P37" s="37"/>
      <c r="Q37" s="37"/>
      <c r="S37" s="42"/>
    </row>
  </sheetData>
  <autoFilter ref="A4:T4">
    <sortState ref="A5:S40">
      <sortCondition ref="A4"/>
    </sortState>
  </autoFilter>
  <sortState ref="A5:S24">
    <sortCondition ref="K5:K24"/>
  </sortState>
  <conditionalFormatting sqref="O5:O37">
    <cfRule type="expression" dxfId="107" priority="8">
      <formula>O5=""</formula>
    </cfRule>
  </conditionalFormatting>
  <conditionalFormatting sqref="P5:R5">
    <cfRule type="expression" dxfId="106" priority="7">
      <formula>P5=""</formula>
    </cfRule>
  </conditionalFormatting>
  <conditionalFormatting sqref="P6:R37">
    <cfRule type="expression" dxfId="105" priority="6">
      <formula>P6=""</formula>
    </cfRule>
  </conditionalFormatting>
  <conditionalFormatting sqref="P6:R37">
    <cfRule type="expression" dxfId="104" priority="5">
      <formula>P6=""</formula>
    </cfRule>
  </conditionalFormatting>
  <conditionalFormatting sqref="P6:R37">
    <cfRule type="expression" dxfId="103" priority="3">
      <formula>P6=""</formula>
    </cfRule>
  </conditionalFormatting>
  <conditionalFormatting sqref="K5:K15 K17:K25">
    <cfRule type="duplicateValues" dxfId="102" priority="2"/>
  </conditionalFormatting>
  <conditionalFormatting sqref="K16">
    <cfRule type="duplicateValues" dxfId="101" priority="1"/>
  </conditionalFormatting>
  <pageMargins left="0.23622047244094491" right="0.23622047244094491" top="0.74803149606299213" bottom="0.74803149606299213" header="0.31496062992125984" footer="0.31496062992125984"/>
  <pageSetup paperSize="9" scale="8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8"/>
  <sheetViews>
    <sheetView zoomScale="120" zoomScaleNormal="120" workbookViewId="0">
      <pane ySplit="4" topLeftCell="A5" activePane="bottomLeft" state="frozen"/>
      <selection activeCell="E1" sqref="E1:K1048576"/>
      <selection pane="bottomLeft" activeCell="M17" sqref="M17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427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252</v>
      </c>
      <c r="B5" s="3" t="str">
        <f>IFERROR(VLOOKUP($A5,Entries!$A:$F,4,FALSE),"")</f>
        <v>Gemma Holdway</v>
      </c>
      <c r="C5" s="3" t="str">
        <f>IFERROR(VLOOKUP($A5,Entries!$A:$F,5,FALSE),"")</f>
        <v>Peek a Boo</v>
      </c>
      <c r="D5" s="3" t="str">
        <f>IFERROR(VLOOKUP($A5,Entries!$A:$F,6,FALSE),"")</f>
        <v>Bath Blue</v>
      </c>
      <c r="E5" s="35">
        <v>30.5</v>
      </c>
      <c r="F5" s="66">
        <v>0</v>
      </c>
      <c r="G5" s="35">
        <v>1.6</v>
      </c>
      <c r="H5" s="67">
        <v>4.41</v>
      </c>
      <c r="I5" s="66">
        <v>0</v>
      </c>
      <c r="J5" s="35">
        <f>IF(F5="E","E",IF(I5="E","E",IF(F5="R","R",IF(I5="R","R",SUM(E5:F5,I5)+IF(G5="",0,IF(G5&gt;0,G5,-G5))))))</f>
        <v>32.1</v>
      </c>
      <c r="K5" s="3">
        <f>IFERROR(RANK(J5,$J$5:$J$20,1),"")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255</v>
      </c>
      <c r="B6" s="3" t="str">
        <f>IFERROR(VLOOKUP($A6,Entries!$A:$F,4,FALSE),"")</f>
        <v>Chloe Chamulewicz</v>
      </c>
      <c r="C6" s="3" t="str">
        <f>IFERROR(VLOOKUP($A6,Entries!$A:$F,5,FALSE),"")</f>
        <v>Filo Tulabeg</v>
      </c>
      <c r="D6" s="3" t="str">
        <f>IFERROR(VLOOKUP($A6,Entries!$A:$F,6,FALSE),"")</f>
        <v>Bath Blue</v>
      </c>
      <c r="E6" s="35">
        <v>33.299999999999997</v>
      </c>
      <c r="F6" s="66">
        <v>0</v>
      </c>
      <c r="G6" s="35">
        <v>0</v>
      </c>
      <c r="H6" s="67">
        <v>4.3499999999999996</v>
      </c>
      <c r="I6" s="66">
        <v>0</v>
      </c>
      <c r="J6" s="35">
        <f>IF(F6="E","E",IF(I6="E","E",IF(F6="R","R",IF(I6="R","R",SUM(E6:F6,I6)+IF(G6="",0,IF(G6&gt;0,G6,-G6))))))</f>
        <v>33.299999999999997</v>
      </c>
      <c r="K6" s="3">
        <f>IFERROR(RANK(J6,$J$5:$J$20,1),"")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265</v>
      </c>
      <c r="B7" s="3" t="str">
        <f>IFERROR(VLOOKUP($A7,Entries!$A:$F,4,FALSE),"")</f>
        <v>Mille Sheppard</v>
      </c>
      <c r="C7" s="3" t="str">
        <f>IFERROR(VLOOKUP($A7,Entries!$A:$F,5,FALSE),"")</f>
        <v>Mr Alfie</v>
      </c>
      <c r="D7" s="3" t="str">
        <f>IFERROR(VLOOKUP($A7,Entries!$A:$F,6,FALSE),"")</f>
        <v>Bath Red</v>
      </c>
      <c r="E7" s="35">
        <v>35</v>
      </c>
      <c r="F7" s="66">
        <v>0</v>
      </c>
      <c r="G7" s="35">
        <v>0</v>
      </c>
      <c r="H7" s="67">
        <v>4.3600000000000003</v>
      </c>
      <c r="I7" s="66">
        <v>0</v>
      </c>
      <c r="J7" s="35">
        <f>IF(F7="E","E",IF(I7="E","E",IF(F7="R","R",IF(I7="R","R",SUM(E7:F7,I7)+IF(G7="",0,IF(G7&gt;0,G7,-G7))))))</f>
        <v>35</v>
      </c>
      <c r="K7" s="3">
        <f>IFERROR(RANK(J7,$J$5:$J$20,1),"")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251</v>
      </c>
      <c r="B8" s="3" t="str">
        <f>IFERROR(VLOOKUP($A8,Entries!$A:$F,4,FALSE),"")</f>
        <v>Ellie Clarke</v>
      </c>
      <c r="C8" s="3" t="str">
        <f>IFERROR(VLOOKUP($A8,Entries!$A:$F,5,FALSE),"")</f>
        <v>Arctic Hero</v>
      </c>
      <c r="D8" s="3" t="str">
        <f>IFERROR(VLOOKUP($A8,Entries!$A:$F,6,FALSE),"")</f>
        <v>Saxon Dressage Group</v>
      </c>
      <c r="E8" s="35">
        <v>37</v>
      </c>
      <c r="F8" s="66">
        <v>0</v>
      </c>
      <c r="G8" s="35">
        <v>0</v>
      </c>
      <c r="H8" s="67">
        <v>4.37</v>
      </c>
      <c r="I8" s="66">
        <v>0</v>
      </c>
      <c r="J8" s="35">
        <f>IF(F8="E","E",IF(I8="E","E",IF(F8="R","R",IF(I8="R","R",SUM(E8:F8,I8)+IF(G8="",0,IF(G8&gt;0,G8,-G8))))))</f>
        <v>37</v>
      </c>
      <c r="K8" s="3">
        <f>IFERROR(RANK(J8,$J$5:$J$20,1),"")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254</v>
      </c>
      <c r="B9" s="3" t="str">
        <f>IFERROR(VLOOKUP($A9,Entries!$A:$F,4,FALSE),"")</f>
        <v>Christie Antoniou</v>
      </c>
      <c r="C9" s="3" t="str">
        <f>IFERROR(VLOOKUP($A9,Entries!$A:$F,5,FALSE),"")</f>
        <v>Cookie</v>
      </c>
      <c r="D9" s="3" t="str">
        <f>IFERROR(VLOOKUP($A9,Entries!$A:$F,6,FALSE),"")</f>
        <v>Bath Blue</v>
      </c>
      <c r="E9" s="35">
        <v>36</v>
      </c>
      <c r="F9" s="66">
        <v>0</v>
      </c>
      <c r="G9" s="35">
        <v>1.6</v>
      </c>
      <c r="H9" s="67">
        <v>4.41</v>
      </c>
      <c r="I9" s="66">
        <v>0</v>
      </c>
      <c r="J9" s="35">
        <f>IF(F9="E","E",IF(I9="E","E",IF(F9="R","R",IF(I9="R","R",SUM(E9:F9,I9)+IF(G9="",0,IF(G9&gt;0,G9,-G9))))))</f>
        <v>37.6</v>
      </c>
      <c r="K9" s="3">
        <f>IFERROR(RANK(J9,$J$5:$J$20,1),"")</f>
        <v>5</v>
      </c>
      <c r="O9" s="37"/>
      <c r="P9" s="37"/>
      <c r="Q9" s="37"/>
      <c r="S9" s="42">
        <f>(ROUNDDOWN(R9,0)*60)+((R9-ROUNDDOWN(R9,0))*100)</f>
        <v>0</v>
      </c>
    </row>
    <row r="10" spans="1:19" x14ac:dyDescent="0.2">
      <c r="A10" s="64">
        <v>257</v>
      </c>
      <c r="B10" s="3" t="str">
        <f>IFERROR(VLOOKUP($A10,Entries!$A:$F,4,FALSE),"")</f>
        <v>Phoebe Hudd</v>
      </c>
      <c r="C10" s="3" t="str">
        <f>IFERROR(VLOOKUP($A10,Entries!$A:$F,5,FALSE),"")</f>
        <v>Blazing Glory</v>
      </c>
      <c r="D10" s="3" t="str">
        <f>IFERROR(VLOOKUP($A10,Entries!$A:$F,6,FALSE),"")</f>
        <v>Frampton Family</v>
      </c>
      <c r="E10" s="35">
        <v>36.5</v>
      </c>
      <c r="F10" s="66">
        <v>0</v>
      </c>
      <c r="G10" s="35">
        <v>2.8</v>
      </c>
      <c r="H10" s="67">
        <v>4.4400000000000004</v>
      </c>
      <c r="I10" s="66">
        <v>0</v>
      </c>
      <c r="J10" s="35">
        <f>IF(F10="E","E",IF(I10="E","E",IF(F10="R","R",IF(I10="R","R",SUM(E10:F10,I10)+IF(G10="",0,IF(G10&gt;0,G10,-G10))))))</f>
        <v>39.299999999999997</v>
      </c>
      <c r="K10" s="3">
        <f>IFERROR(RANK(J10,$J$5:$J$20,1),"")</f>
        <v>6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263</v>
      </c>
      <c r="B11" s="3" t="str">
        <f>IFERROR(VLOOKUP($A11,Entries!$A:$F,4,FALSE),"")</f>
        <v>Minty Mayhew</v>
      </c>
      <c r="C11" s="3" t="str">
        <f>IFERROR(VLOOKUP($A11,Entries!$A:$F,5,FALSE),"")</f>
        <v>Scarthy Robin</v>
      </c>
      <c r="D11" s="3" t="str">
        <f>IFERROR(VLOOKUP($A11,Entries!$A:$F,6,FALSE),"")</f>
        <v>Bath Red</v>
      </c>
      <c r="E11" s="35">
        <v>38.5</v>
      </c>
      <c r="F11" s="66">
        <v>0</v>
      </c>
      <c r="G11" s="35">
        <v>7.6</v>
      </c>
      <c r="H11" s="67">
        <v>4.5599999999999996</v>
      </c>
      <c r="I11" s="66">
        <v>0</v>
      </c>
      <c r="J11" s="35">
        <f>IF(F11="E","E",IF(I11="E","E",IF(F11="R","R",IF(I11="R","R",SUM(E11:F11,I11)+IF(G11="",0,IF(G11&gt;0,G11,-G11))))))</f>
        <v>46.1</v>
      </c>
      <c r="K11" s="3">
        <f>IFERROR(RANK(J11,$J$5:$J$20,1),"")</f>
        <v>7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256</v>
      </c>
      <c r="B12" s="3" t="str">
        <f>IFERROR(VLOOKUP($A12,Entries!$A:$F,4,FALSE),"")</f>
        <v>Megan Allen</v>
      </c>
      <c r="C12" s="3" t="str">
        <f>IFERROR(VLOOKUP($A12,Entries!$A:$F,5,FALSE),"")</f>
        <v>Jumpstart</v>
      </c>
      <c r="D12" s="3" t="str">
        <f>IFERROR(VLOOKUP($A12,Entries!$A:$F,6,FALSE),"")</f>
        <v>Frampton Family</v>
      </c>
      <c r="E12" s="35">
        <v>40</v>
      </c>
      <c r="F12" s="66">
        <v>0</v>
      </c>
      <c r="G12" s="35">
        <v>7.2</v>
      </c>
      <c r="H12" s="67">
        <v>4.55</v>
      </c>
      <c r="I12" s="66">
        <v>0</v>
      </c>
      <c r="J12" s="35">
        <f>IF(F12="E","E",IF(I12="E","E",IF(F12="R","R",IF(I12="R","R",SUM(E12:F12,I12)+IF(G12="",0,IF(G12&gt;0,G12,-G12))))))</f>
        <v>47.2</v>
      </c>
      <c r="K12" s="3">
        <f>IFERROR(RANK(J12,$J$5:$J$20,1),"")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253</v>
      </c>
      <c r="B13" s="3" t="str">
        <f>IFERROR(VLOOKUP($A13,Entries!$A:$F,4,FALSE),"")</f>
        <v>Chloe Derrick</v>
      </c>
      <c r="C13" s="3" t="str">
        <f>IFERROR(VLOOKUP($A13,Entries!$A:$F,5,FALSE),"")</f>
        <v>Ann Currach Mor Pieobar</v>
      </c>
      <c r="D13" s="3" t="str">
        <f>IFERROR(VLOOKUP($A13,Entries!$A:$F,6,FALSE),"")</f>
        <v>Bath Blue</v>
      </c>
      <c r="E13" s="35">
        <v>42.3</v>
      </c>
      <c r="F13" s="66">
        <v>0</v>
      </c>
      <c r="G13" s="35">
        <v>-6.4</v>
      </c>
      <c r="H13" s="67">
        <v>4.0599999999999996</v>
      </c>
      <c r="I13" s="66">
        <v>0</v>
      </c>
      <c r="J13" s="35">
        <f>IF(F13="E","E",IF(I13="E","E",IF(F13="R","R",IF(I13="R","R",SUM(E13:F13,I13)+IF(G13="",0,IF(G13&gt;0,G13,-G13))))))</f>
        <v>48.699999999999996</v>
      </c>
      <c r="K13" s="3">
        <f>IFERROR(RANK(J13,$J$5:$J$20,1),"")</f>
        <v>9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261</v>
      </c>
      <c r="B14" s="3" t="str">
        <f>IFERROR(VLOOKUP($A14,Entries!$A:$F,4,FALSE),"")</f>
        <v>Abbie Robins</v>
      </c>
      <c r="C14" s="3" t="str">
        <f>IFERROR(VLOOKUP($A14,Entries!$A:$F,5,FALSE),"")</f>
        <v>Adrian the 2nd</v>
      </c>
      <c r="D14" s="3" t="str">
        <f>IFERROR(VLOOKUP($A14,Entries!$A:$F,6,FALSE),"")</f>
        <v>Wessex Gold</v>
      </c>
      <c r="E14" s="35">
        <v>38.799999999999997</v>
      </c>
      <c r="F14" s="66">
        <v>6</v>
      </c>
      <c r="G14" s="35">
        <v>-6.4</v>
      </c>
      <c r="H14" s="67">
        <v>4.0599999999999996</v>
      </c>
      <c r="I14" s="66">
        <v>0</v>
      </c>
      <c r="J14" s="35">
        <f>IF(F14="E","E",IF(I14="E","E",IF(F14="R","R",IF(I14="R","R",SUM(E14:F14,I14)+IF(G14="",0,IF(G14&gt;0,G14,-G14))))))</f>
        <v>51.199999999999996</v>
      </c>
      <c r="K14" s="3">
        <f>IFERROR(RANK(J14,$J$5:$J$20,1),"")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258</v>
      </c>
      <c r="B15" s="3" t="str">
        <f>IFERROR(VLOOKUP($A15,Entries!$A:$F,4,FALSE),"")</f>
        <v>Ellie Turl</v>
      </c>
      <c r="C15" s="3" t="str">
        <f>IFERROR(VLOOKUP($A15,Entries!$A:$F,5,FALSE),"")</f>
        <v>Belle</v>
      </c>
      <c r="D15" s="3" t="str">
        <f>IFERROR(VLOOKUP($A15,Entries!$A:$F,6,FALSE),"")</f>
        <v>Frampton Family</v>
      </c>
      <c r="E15" s="35">
        <v>37.5</v>
      </c>
      <c r="F15" s="66">
        <v>4</v>
      </c>
      <c r="G15" s="35">
        <v>10.4</v>
      </c>
      <c r="H15" s="67">
        <v>5.03</v>
      </c>
      <c r="I15" s="66">
        <v>0</v>
      </c>
      <c r="J15" s="35">
        <f>IF(F15="E","E",IF(I15="E","E",IF(F15="R","R",IF(I15="R","R",SUM(E15:F15,I15)+IF(G15="",0,IF(G15&gt;0,G15,-G15))))))</f>
        <v>51.9</v>
      </c>
      <c r="K15" s="3">
        <f>IFERROR(RANK(J15,$J$5:$J$20,1),"")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260</v>
      </c>
      <c r="B16" s="3" t="str">
        <f>IFERROR(VLOOKUP($A16,Entries!$A:$F,4,FALSE),"")</f>
        <v>Martha Haring</v>
      </c>
      <c r="C16" s="3" t="str">
        <f>IFERROR(VLOOKUP($A16,Entries!$A:$F,5,FALSE),"")</f>
        <v>Cons Girl</v>
      </c>
      <c r="D16" s="3" t="str">
        <f>IFERROR(VLOOKUP($A16,Entries!$A:$F,6,FALSE),"")</f>
        <v>Frampton Family</v>
      </c>
      <c r="E16" s="35">
        <v>39.299999999999997</v>
      </c>
      <c r="F16" s="66">
        <v>4</v>
      </c>
      <c r="G16" s="35">
        <v>2.4</v>
      </c>
      <c r="H16" s="67">
        <v>4.43</v>
      </c>
      <c r="I16" s="66">
        <v>20</v>
      </c>
      <c r="J16" s="35">
        <f>IF(F16="E","E",IF(I16="E","E",IF(F16="R","R",IF(I16="R","R",SUM(E16:F16,I16)+IF(G16="",0,IF(G16&gt;0,G16,-G16))))))</f>
        <v>65.7</v>
      </c>
      <c r="K16" s="3">
        <f>IFERROR(RANK(J16,$J$5:$J$20,1),"")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264</v>
      </c>
      <c r="B17" s="3" t="str">
        <f>IFERROR(VLOOKUP($A17,Entries!$A:$F,4,FALSE),"")</f>
        <v>Kayleigh Isaacs</v>
      </c>
      <c r="C17" s="3">
        <f>IFERROR(VLOOKUP($A17,Entries!$A:$F,5,FALSE),"")</f>
        <v>0</v>
      </c>
      <c r="D17" s="3" t="str">
        <f>IFERROR(VLOOKUP($A17,Entries!$A:$F,6,FALSE),"")</f>
        <v>Bath Red</v>
      </c>
      <c r="E17" s="35">
        <v>37</v>
      </c>
      <c r="F17" s="66">
        <v>0</v>
      </c>
      <c r="G17" s="35">
        <v>17.600000000000001</v>
      </c>
      <c r="H17" s="67">
        <v>5.21</v>
      </c>
      <c r="I17" s="66">
        <v>20</v>
      </c>
      <c r="J17" s="35">
        <f>IF(F17="E","E",IF(I17="E","E",IF(F17="R","R",IF(I17="R","R",SUM(E17:F17,I17)+IF(G17="",0,IF(G17&gt;0,G17,-G17))))))</f>
        <v>74.599999999999994</v>
      </c>
      <c r="K17" s="3">
        <f>IFERROR(RANK(J17,$J$5:$J$20,1),"")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262</v>
      </c>
      <c r="B18" s="3" t="str">
        <f>IFERROR(VLOOKUP($A18,Entries!$A:$F,4,FALSE),"")</f>
        <v>Chessie Bentley</v>
      </c>
      <c r="C18" s="3" t="str">
        <f>IFERROR(VLOOKUP($A18,Entries!$A:$F,5,FALSE),"")</f>
        <v>Dewberry</v>
      </c>
      <c r="D18" s="3" t="str">
        <f>IFERROR(VLOOKUP($A18,Entries!$A:$F,6,FALSE),"")</f>
        <v>Bath Red</v>
      </c>
      <c r="E18" s="35">
        <v>35</v>
      </c>
      <c r="F18" s="66">
        <v>0</v>
      </c>
      <c r="G18" s="35" t="s">
        <v>451</v>
      </c>
      <c r="H18" s="67" t="s">
        <v>451</v>
      </c>
      <c r="I18" s="66">
        <v>80</v>
      </c>
      <c r="J18" s="35" t="s">
        <v>451</v>
      </c>
      <c r="K18" s="3" t="s">
        <v>451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259</v>
      </c>
      <c r="B19" s="3" t="str">
        <f>IFERROR(VLOOKUP($A19,Entries!$A:$F,4,FALSE),"")</f>
        <v>Georgina Bird</v>
      </c>
      <c r="C19" s="3" t="str">
        <f>IFERROR(VLOOKUP($A19,Entries!$A:$F,5,FALSE),"")</f>
        <v>Misty June</v>
      </c>
      <c r="D19" s="3" t="str">
        <f>IFERROR(VLOOKUP($A19,Entries!$A:$F,6,FALSE),"")</f>
        <v>Frampton Family</v>
      </c>
      <c r="E19" s="35">
        <v>33</v>
      </c>
      <c r="F19" s="66" t="s">
        <v>442</v>
      </c>
      <c r="G19" s="35" t="s">
        <v>33</v>
      </c>
      <c r="H19" s="67" t="s">
        <v>33</v>
      </c>
      <c r="I19" s="66" t="s">
        <v>33</v>
      </c>
      <c r="J19" s="35" t="s">
        <v>33</v>
      </c>
      <c r="K19" s="3" t="s">
        <v>33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266</v>
      </c>
      <c r="B20" s="3" t="str">
        <f>IFERROR(VLOOKUP($A20,Entries!$A:$F,4,FALSE),"")</f>
        <v>Jess Bates</v>
      </c>
      <c r="C20" s="3" t="str">
        <f>IFERROR(VLOOKUP($A20,Entries!$A:$F,5,FALSE),"")</f>
        <v>Reminiscent</v>
      </c>
      <c r="D20" s="3" t="str">
        <f>IFERROR(VLOOKUP($A20,Entries!$A:$F,6,FALSE),"")</f>
        <v>Cotswold Edge</v>
      </c>
      <c r="E20" s="35">
        <v>33</v>
      </c>
      <c r="F20" s="66">
        <v>8</v>
      </c>
      <c r="G20" s="35">
        <v>26</v>
      </c>
      <c r="H20" s="67">
        <v>5.42</v>
      </c>
      <c r="I20" s="66" t="s">
        <v>442</v>
      </c>
      <c r="J20" s="35" t="s">
        <v>33</v>
      </c>
      <c r="K20" s="3" t="s">
        <v>33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37"/>
      <c r="E21" s="26"/>
      <c r="F21" s="54"/>
      <c r="G21" s="26"/>
      <c r="H21" s="55"/>
      <c r="I21" s="54"/>
      <c r="J21" s="26"/>
      <c r="O21" s="37"/>
      <c r="P21" s="37"/>
      <c r="Q21" s="37"/>
      <c r="S21" s="42"/>
    </row>
    <row r="22" spans="1:19" ht="18" x14ac:dyDescent="0.25">
      <c r="A22" s="62" t="s">
        <v>428</v>
      </c>
      <c r="E22" s="26"/>
      <c r="F22" s="54"/>
      <c r="G22" s="26"/>
      <c r="H22" s="55"/>
      <c r="I22" s="54"/>
      <c r="J22" s="26"/>
      <c r="O22" s="37"/>
      <c r="P22" s="37"/>
      <c r="Q22" s="37"/>
      <c r="S22" s="42"/>
    </row>
    <row r="23" spans="1:19" x14ac:dyDescent="0.2">
      <c r="A23" s="37"/>
      <c r="E23" s="26"/>
      <c r="F23" s="54"/>
      <c r="G23" s="26"/>
      <c r="H23" s="55"/>
      <c r="I23" s="54"/>
      <c r="J23" s="26"/>
      <c r="O23" s="37"/>
      <c r="P23" s="37"/>
      <c r="Q23" s="37"/>
      <c r="S23" s="42"/>
    </row>
    <row r="24" spans="1:19" s="29" customFormat="1" ht="15" x14ac:dyDescent="0.25">
      <c r="A24" s="32" t="s">
        <v>28</v>
      </c>
      <c r="B24" s="32" t="s">
        <v>1</v>
      </c>
      <c r="C24" s="32" t="s">
        <v>2</v>
      </c>
      <c r="D24" s="32" t="s">
        <v>30</v>
      </c>
      <c r="E24" s="63" t="s">
        <v>14</v>
      </c>
      <c r="F24" s="32" t="s">
        <v>7</v>
      </c>
      <c r="G24" s="32" t="s">
        <v>15</v>
      </c>
      <c r="H24" s="32" t="s">
        <v>19</v>
      </c>
      <c r="I24" s="32" t="s">
        <v>16</v>
      </c>
      <c r="J24" s="32" t="s">
        <v>13</v>
      </c>
      <c r="K24" s="32" t="s">
        <v>17</v>
      </c>
      <c r="O24" s="29" t="s">
        <v>6</v>
      </c>
      <c r="P24" s="29" t="s">
        <v>8</v>
      </c>
      <c r="Q24" s="29" t="s">
        <v>9</v>
      </c>
      <c r="R24" s="53" t="s">
        <v>12</v>
      </c>
    </row>
    <row r="25" spans="1:19" x14ac:dyDescent="0.2">
      <c r="A25" s="64">
        <v>271</v>
      </c>
      <c r="B25" s="3" t="str">
        <f>IFERROR(VLOOKUP($A25,Entries!$A:$F,4,FALSE),"")</f>
        <v>Izzy Lovat</v>
      </c>
      <c r="C25" s="3" t="str">
        <f>IFERROR(VLOOKUP($A25,Entries!$A:$F,5,FALSE),"")</f>
        <v>There's Something About Bob</v>
      </c>
      <c r="D25" s="3" t="str">
        <f>IFERROR(VLOOKUP($A25,Entries!$A:$F,6,FALSE),"")</f>
        <v>Evenlode</v>
      </c>
      <c r="E25" s="35">
        <v>31.3</v>
      </c>
      <c r="F25" s="66">
        <v>4</v>
      </c>
      <c r="G25" s="35">
        <v>0</v>
      </c>
      <c r="H25" s="67">
        <v>4.33</v>
      </c>
      <c r="I25" s="66">
        <v>0</v>
      </c>
      <c r="J25" s="35">
        <f>IF(F25="E","E",IF(I25="E","E",IF(F25="R","R",IF(I25="R","R",SUM(E25:F25,I25)+IF(G25="",0,IF(G25&gt;0,G25,-G25))))))</f>
        <v>35.299999999999997</v>
      </c>
      <c r="K25" s="3">
        <f>IFERROR(RANK(J25,$J$25:$J$29,1),"")</f>
        <v>1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64">
        <v>268</v>
      </c>
      <c r="B26" s="3" t="str">
        <f>IFERROR(VLOOKUP($A26,Entries!$A:$F,4,FALSE),"")</f>
        <v>Spencer Roberts</v>
      </c>
      <c r="C26" s="3" t="str">
        <f>IFERROR(VLOOKUP($A26,Entries!$A:$F,5,FALSE),"")</f>
        <v>Alfie's Puzzle</v>
      </c>
      <c r="D26" s="3" t="str">
        <f>IFERROR(VLOOKUP($A26,Entries!$A:$F,6,FALSE),"")</f>
        <v>Cropthorne &amp; Evesham Vale</v>
      </c>
      <c r="E26" s="35">
        <v>39.799999999999997</v>
      </c>
      <c r="F26" s="66">
        <v>0</v>
      </c>
      <c r="G26" s="35">
        <v>0.8</v>
      </c>
      <c r="H26" s="67">
        <v>4.3899999999999997</v>
      </c>
      <c r="I26" s="66">
        <v>0</v>
      </c>
      <c r="J26" s="35">
        <f>IF(F26="E","E",IF(I26="E","E",IF(F26="R","R",IF(I26="R","R",SUM(E26:F26,I26)+IF(G26="",0,IF(G26&gt;0,G26,-G26))))))</f>
        <v>40.599999999999994</v>
      </c>
      <c r="K26" s="3">
        <f>IFERROR(RANK(J26,$J$25:$J$29,1),"")</f>
        <v>2</v>
      </c>
      <c r="O26" s="37"/>
      <c r="P26" s="37"/>
      <c r="Q26" s="37"/>
      <c r="S26" s="42">
        <f>(ROUNDDOWN(R26,0)*60)+((R26-ROUNDDOWN(R26,0))*100)</f>
        <v>0</v>
      </c>
    </row>
    <row r="27" spans="1:19" x14ac:dyDescent="0.2">
      <c r="A27" s="64">
        <v>269</v>
      </c>
      <c r="B27" s="3" t="str">
        <f>IFERROR(VLOOKUP($A27,Entries!$A:$F,4,FALSE),"")</f>
        <v>Holly Osbourne</v>
      </c>
      <c r="C27" s="3" t="str">
        <f>IFERROR(VLOOKUP($A27,Entries!$A:$F,5,FALSE),"")</f>
        <v>Zhamira</v>
      </c>
      <c r="D27" s="3" t="str">
        <f>IFERROR(VLOOKUP($A27,Entries!$A:$F,6,FALSE),"")</f>
        <v>Evenlode</v>
      </c>
      <c r="E27" s="35">
        <v>37.299999999999997</v>
      </c>
      <c r="F27" s="66">
        <v>4</v>
      </c>
      <c r="G27" s="35">
        <v>0</v>
      </c>
      <c r="H27" s="67">
        <v>4.34</v>
      </c>
      <c r="I27" s="66">
        <v>0</v>
      </c>
      <c r="J27" s="35">
        <f>IF(F27="E","E",IF(I27="E","E",IF(F27="R","R",IF(I27="R","R",SUM(E27:F27,I27)+IF(G27="",0,IF(G27&gt;0,G27,-G27))))))</f>
        <v>41.3</v>
      </c>
      <c r="K27" s="3">
        <f>IFERROR(RANK(J27,$J$25:$J$29,1),"")</f>
        <v>3</v>
      </c>
      <c r="O27" s="37"/>
      <c r="P27" s="37"/>
      <c r="Q27" s="37"/>
      <c r="S27" s="42">
        <f>(ROUNDDOWN(R27,0)*60)+((R27-ROUNDDOWN(R27,0))*100)</f>
        <v>0</v>
      </c>
    </row>
    <row r="28" spans="1:19" x14ac:dyDescent="0.2">
      <c r="A28" s="64">
        <v>267</v>
      </c>
      <c r="B28" s="3" t="str">
        <f>IFERROR(VLOOKUP($A28,Entries!$A:$F,4,FALSE),"")</f>
        <v>Georgia Amer</v>
      </c>
      <c r="C28" s="3" t="str">
        <f>IFERROR(VLOOKUP($A28,Entries!$A:$F,5,FALSE),"")</f>
        <v>Mosaic V</v>
      </c>
      <c r="D28" s="3" t="str">
        <f>IFERROR(VLOOKUP($A28,Entries!$A:$F,6,FALSE),"")</f>
        <v>West Oxfordshire</v>
      </c>
      <c r="E28" s="35">
        <v>29.8</v>
      </c>
      <c r="F28" s="66">
        <v>0</v>
      </c>
      <c r="G28" s="35">
        <v>11.6</v>
      </c>
      <c r="H28" s="67">
        <v>5.0599999999999996</v>
      </c>
      <c r="I28" s="66">
        <v>0</v>
      </c>
      <c r="J28" s="35">
        <f>IF(F28="E","E",IF(I28="E","E",IF(F28="R","R",IF(I28="R","R",SUM(E28:F28,I28)+IF(G28="",0,IF(G28&gt;0,G28,-G28))))))</f>
        <v>41.4</v>
      </c>
      <c r="K28" s="3">
        <f>IFERROR(RANK(J28,$J$25:$J$29,1),"")</f>
        <v>4</v>
      </c>
      <c r="O28" s="37"/>
      <c r="P28" s="37"/>
      <c r="Q28" s="37"/>
      <c r="S28" s="42">
        <f>(ROUNDDOWN(R28,0)*60)+((R28-ROUNDDOWN(R28,0))*100)</f>
        <v>0</v>
      </c>
    </row>
    <row r="29" spans="1:19" x14ac:dyDescent="0.2">
      <c r="A29" s="64">
        <v>270</v>
      </c>
      <c r="B29" s="3" t="str">
        <f>IFERROR(VLOOKUP($A29,Entries!$A:$F,4,FALSE),"")</f>
        <v>Tammy Bennett</v>
      </c>
      <c r="C29" s="3" t="str">
        <f>IFERROR(VLOOKUP($A29,Entries!$A:$F,5,FALSE),"")</f>
        <v>Kildarra Thriller</v>
      </c>
      <c r="D29" s="3" t="str">
        <f>IFERROR(VLOOKUP($A29,Entries!$A:$F,6,FALSE),"")</f>
        <v>Evenlode</v>
      </c>
      <c r="E29" s="35">
        <v>40.5</v>
      </c>
      <c r="F29" s="66" t="s">
        <v>442</v>
      </c>
      <c r="G29" s="35" t="s">
        <v>33</v>
      </c>
      <c r="H29" s="67" t="s">
        <v>33</v>
      </c>
      <c r="I29" s="66" t="s">
        <v>33</v>
      </c>
      <c r="J29" s="35" t="s">
        <v>33</v>
      </c>
      <c r="K29" s="3" t="s">
        <v>33</v>
      </c>
      <c r="O29" s="37"/>
      <c r="P29" s="37"/>
      <c r="Q29" s="37"/>
      <c r="S29" s="42">
        <f>(ROUNDDOWN(R29,0)*60)+((R29-ROUNDDOWN(R29,0))*100)</f>
        <v>0</v>
      </c>
    </row>
    <row r="30" spans="1:19" x14ac:dyDescent="0.2">
      <c r="A30" s="37"/>
      <c r="E30" s="26"/>
      <c r="F30" s="54"/>
      <c r="G30" s="26"/>
      <c r="H30" s="55"/>
      <c r="I30" s="54"/>
      <c r="J30" s="26"/>
      <c r="O30" s="37"/>
      <c r="P30" s="37"/>
      <c r="Q30" s="37"/>
      <c r="S30" s="42"/>
    </row>
    <row r="31" spans="1:19" x14ac:dyDescent="0.2">
      <c r="A31" s="37"/>
      <c r="E31" s="26"/>
      <c r="F31" s="54"/>
      <c r="G31" s="26"/>
      <c r="H31" s="55"/>
      <c r="I31" s="54"/>
      <c r="J31" s="26"/>
      <c r="O31" s="37"/>
      <c r="P31" s="37"/>
      <c r="Q31" s="37"/>
      <c r="S31" s="42"/>
    </row>
    <row r="32" spans="1:19" x14ac:dyDescent="0.2">
      <c r="A32" s="37"/>
      <c r="E32" s="26"/>
      <c r="F32" s="54"/>
      <c r="G32" s="26"/>
      <c r="H32" s="55"/>
      <c r="I32" s="54"/>
      <c r="J32" s="26"/>
      <c r="O32" s="37"/>
      <c r="P32" s="37"/>
      <c r="Q32" s="37"/>
      <c r="S32" s="42"/>
    </row>
    <row r="33" spans="1:19" x14ac:dyDescent="0.2">
      <c r="A33" s="37"/>
      <c r="E33" s="26"/>
      <c r="F33" s="54"/>
      <c r="G33" s="26"/>
      <c r="H33" s="55"/>
      <c r="I33" s="54"/>
      <c r="J33" s="26"/>
      <c r="O33" s="37"/>
      <c r="P33" s="37"/>
      <c r="Q33" s="37"/>
      <c r="S33" s="42"/>
    </row>
    <row r="34" spans="1:19" x14ac:dyDescent="0.2">
      <c r="A34" s="37"/>
      <c r="E34" s="26"/>
      <c r="F34" s="54"/>
      <c r="G34" s="26"/>
      <c r="H34" s="55"/>
      <c r="I34" s="54"/>
      <c r="J34" s="26"/>
      <c r="O34" s="37"/>
      <c r="P34" s="37"/>
      <c r="Q34" s="37"/>
      <c r="S34" s="42"/>
    </row>
    <row r="35" spans="1:19" x14ac:dyDescent="0.2">
      <c r="A35" s="37"/>
      <c r="E35" s="26"/>
      <c r="F35" s="54"/>
      <c r="G35" s="26"/>
      <c r="H35" s="55"/>
      <c r="I35" s="54"/>
      <c r="J35" s="26"/>
      <c r="O35" s="37"/>
      <c r="P35" s="37"/>
      <c r="Q35" s="37"/>
      <c r="S35" s="42"/>
    </row>
    <row r="36" spans="1:19" x14ac:dyDescent="0.2">
      <c r="A36" s="37"/>
      <c r="E36" s="26"/>
      <c r="F36" s="54"/>
      <c r="G36" s="26"/>
      <c r="H36" s="55"/>
      <c r="I36" s="54"/>
      <c r="J36" s="26"/>
      <c r="O36" s="37"/>
      <c r="P36" s="37"/>
      <c r="Q36" s="37"/>
      <c r="S36" s="42"/>
    </row>
    <row r="37" spans="1:19" x14ac:dyDescent="0.2">
      <c r="A37" s="37"/>
      <c r="E37" s="26"/>
      <c r="F37" s="54"/>
      <c r="G37" s="26"/>
      <c r="H37" s="55"/>
      <c r="I37" s="54"/>
      <c r="J37" s="26"/>
      <c r="O37" s="37"/>
      <c r="P37" s="37"/>
      <c r="Q37" s="37"/>
      <c r="S37" s="42"/>
    </row>
    <row r="38" spans="1:19" x14ac:dyDescent="0.2">
      <c r="A38" s="37"/>
      <c r="E38" s="26"/>
      <c r="F38" s="54"/>
      <c r="G38" s="26"/>
      <c r="H38" s="55"/>
      <c r="I38" s="54"/>
      <c r="J38" s="26"/>
      <c r="O38" s="37"/>
      <c r="P38" s="37"/>
      <c r="Q38" s="37"/>
      <c r="S38" s="42"/>
    </row>
  </sheetData>
  <autoFilter ref="A4:T4">
    <sortState ref="A5:S40">
      <sortCondition ref="A4"/>
    </sortState>
  </autoFilter>
  <sortState ref="A25:S29">
    <sortCondition ref="K25:K29"/>
  </sortState>
  <conditionalFormatting sqref="O5:O23 O25:O38">
    <cfRule type="expression" dxfId="100" priority="8">
      <formula>O5=""</formula>
    </cfRule>
  </conditionalFormatting>
  <conditionalFormatting sqref="P5:R5">
    <cfRule type="expression" dxfId="99" priority="7">
      <formula>P5=""</formula>
    </cfRule>
  </conditionalFormatting>
  <conditionalFormatting sqref="P6:R23 P25:R38">
    <cfRule type="expression" dxfId="98" priority="6">
      <formula>P6=""</formula>
    </cfRule>
  </conditionalFormatting>
  <conditionalFormatting sqref="P6:R23 P25:R38">
    <cfRule type="expression" dxfId="97" priority="5">
      <formula>P6=""</formula>
    </cfRule>
  </conditionalFormatting>
  <conditionalFormatting sqref="P6:R23 P25:R38">
    <cfRule type="expression" dxfId="96" priority="3">
      <formula>P6=""</formula>
    </cfRule>
  </conditionalFormatting>
  <conditionalFormatting sqref="K5:K20">
    <cfRule type="duplicateValues" dxfId="95" priority="2"/>
  </conditionalFormatting>
  <conditionalFormatting sqref="K25:K29">
    <cfRule type="duplicateValues" dxfId="94" priority="1"/>
  </conditionalFormatting>
  <pageMargins left="0.25" right="0.25" top="0.75" bottom="0.75" header="0.3" footer="0.3"/>
  <pageSetup paperSize="9" scale="8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0"/>
  <sheetViews>
    <sheetView zoomScale="110" zoomScaleNormal="110" workbookViewId="0">
      <pane ySplit="4" topLeftCell="A5" activePane="bottomLeft" state="frozen"/>
      <selection activeCell="E1" sqref="E1:K1048576"/>
      <selection pane="bottomLeft" activeCell="A33" sqref="A33:XFD37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430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311</v>
      </c>
      <c r="B5" s="3" t="str">
        <f>IFERROR(VLOOKUP($A5,Entries!$A:$F,4,FALSE),"")</f>
        <v>Claire Ford</v>
      </c>
      <c r="C5" s="3" t="str">
        <f>IFERROR(VLOOKUP($A5,Entries!$A:$F,5,FALSE),"")</f>
        <v>Apple Charlotte</v>
      </c>
      <c r="D5" s="3" t="str">
        <f>IFERROR(VLOOKUP($A5,Entries!$A:$F,6,FALSE),"")</f>
        <v>Cheltenham Triumph Hurdlers</v>
      </c>
      <c r="E5" s="35">
        <v>23.3</v>
      </c>
      <c r="F5" s="66">
        <v>0</v>
      </c>
      <c r="G5" s="35">
        <v>0</v>
      </c>
      <c r="H5" s="67">
        <v>3.53</v>
      </c>
      <c r="I5" s="66">
        <v>0</v>
      </c>
      <c r="J5" s="35">
        <f>IF(F5="E","E",IF(I5="E","E",IF(F5="R","R",IF(I5="R","R",SUM(E5:F5,I5)+IF(G5="",0,IF(G5&gt;0,G5,-G5))))))</f>
        <v>23.3</v>
      </c>
      <c r="K5" s="3">
        <f>IFERROR(RANK(J5,$J$5:$J$26,1),"")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310</v>
      </c>
      <c r="B6" s="3" t="str">
        <f>IFERROR(VLOOKUP($A6,Entries!$A:$F,4,FALSE),"")</f>
        <v>Lynette Taylor</v>
      </c>
      <c r="C6" s="3" t="str">
        <f>IFERROR(VLOOKUP($A6,Entries!$A:$F,5,FALSE),"")</f>
        <v>Libris Fand</v>
      </c>
      <c r="D6" s="3" t="str">
        <f>IFERROR(VLOOKUP($A6,Entries!$A:$F,6,FALSE),"")</f>
        <v>Cheltenham Triumph Hurdlers</v>
      </c>
      <c r="E6" s="35">
        <v>23.3</v>
      </c>
      <c r="F6" s="66">
        <v>0</v>
      </c>
      <c r="G6" s="35">
        <v>0</v>
      </c>
      <c r="H6" s="67">
        <v>3.52</v>
      </c>
      <c r="I6" s="66">
        <v>0</v>
      </c>
      <c r="J6" s="35">
        <f>IF(F6="E","E",IF(I6="E","E",IF(F6="R","R",IF(I6="R","R",SUM(E6:F6,I6)+IF(G6="",0,IF(G6&gt;0,G6,-G6))))))</f>
        <v>23.3</v>
      </c>
      <c r="K6" s="3"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306</v>
      </c>
      <c r="B7" s="3" t="str">
        <f>IFERROR(VLOOKUP($A7,Entries!$A:$F,4,FALSE),"")</f>
        <v>Julie Jeffes</v>
      </c>
      <c r="C7" s="3" t="str">
        <f>IFERROR(VLOOKUP($A7,Entries!$A:$F,5,FALSE),"")</f>
        <v>Hederfeld Ash</v>
      </c>
      <c r="D7" s="3" t="str">
        <f>IFERROR(VLOOKUP($A7,Entries!$A:$F,6,FALSE),"")</f>
        <v>Malvern Hills</v>
      </c>
      <c r="E7" s="35">
        <v>24</v>
      </c>
      <c r="F7" s="66">
        <v>4</v>
      </c>
      <c r="G7" s="35">
        <v>0</v>
      </c>
      <c r="H7" s="67">
        <v>3.57</v>
      </c>
      <c r="I7" s="66">
        <v>0</v>
      </c>
      <c r="J7" s="35">
        <f>IF(F7="E","E",IF(I7="E","E",IF(F7="R","R",IF(I7="R","R",SUM(E7:F7,I7)+IF(G7="",0,IF(G7&gt;0,G7,-G7))))))</f>
        <v>28</v>
      </c>
      <c r="K7" s="3">
        <f>IFERROR(RANK(J7,$J$5:$J$26,1),"")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307</v>
      </c>
      <c r="B8" s="3" t="str">
        <f>IFERROR(VLOOKUP($A8,Entries!$A:$F,4,FALSE),"")</f>
        <v>Tina Price</v>
      </c>
      <c r="C8" s="3" t="str">
        <f>IFERROR(VLOOKUP($A8,Entries!$A:$F,5,FALSE),"")</f>
        <v>Buzz-B</v>
      </c>
      <c r="D8" s="3" t="str">
        <f>IFERROR(VLOOKUP($A8,Entries!$A:$F,6,FALSE),"")</f>
        <v>Malvern Hills</v>
      </c>
      <c r="E8" s="35">
        <v>29.5</v>
      </c>
      <c r="F8" s="66">
        <v>0</v>
      </c>
      <c r="G8" s="35">
        <v>0</v>
      </c>
      <c r="H8" s="67">
        <v>3.54</v>
      </c>
      <c r="I8" s="66">
        <v>0</v>
      </c>
      <c r="J8" s="35">
        <f>IF(F8="E","E",IF(I8="E","E",IF(F8="R","R",IF(I8="R","R",SUM(E8:F8,I8)+IF(G8="",0,IF(G8&gt;0,G8,-G8))))))</f>
        <v>29.5</v>
      </c>
      <c r="K8" s="3">
        <f>IFERROR(RANK(J8,$J$5:$J$26,1),"")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303</v>
      </c>
      <c r="B9" s="3" t="str">
        <f>IFERROR(VLOOKUP($A9,Entries!$A:$F,4,FALSE),"")</f>
        <v>Jo Weeks</v>
      </c>
      <c r="C9" s="3" t="str">
        <f>IFERROR(VLOOKUP($A9,Entries!$A:$F,5,FALSE),"")</f>
        <v>Orions Royale</v>
      </c>
      <c r="D9" s="3" t="str">
        <f>IFERROR(VLOOKUP($A9,Entries!$A:$F,6,FALSE),"")</f>
        <v>Cheltenham Champion Hurdlers</v>
      </c>
      <c r="E9" s="35">
        <v>29.8</v>
      </c>
      <c r="F9" s="66">
        <v>0</v>
      </c>
      <c r="G9" s="35">
        <v>2</v>
      </c>
      <c r="H9" s="67">
        <v>4.04</v>
      </c>
      <c r="I9" s="66">
        <v>0</v>
      </c>
      <c r="J9" s="35">
        <f>IF(F9="E","E",IF(I9="E","E",IF(F9="R","R",IF(I9="R","R",SUM(E9:F9,I9)+IF(G9="",0,IF(G9&gt;0,G9,-G9))))))</f>
        <v>31.8</v>
      </c>
      <c r="K9" s="3">
        <f>IFERROR(RANK(J9,$J$5:$J$26,1),"")</f>
        <v>5</v>
      </c>
      <c r="O9" s="37"/>
      <c r="P9" s="37"/>
      <c r="Q9" s="37"/>
      <c r="S9" s="42">
        <f>(ROUNDDOWN(R9,0)*60)+((R9-ROUNDDOWN(R9,0))*100)</f>
        <v>0</v>
      </c>
    </row>
    <row r="10" spans="1:19" x14ac:dyDescent="0.2">
      <c r="A10" s="64">
        <v>319</v>
      </c>
      <c r="B10" s="3" t="str">
        <f>IFERROR(VLOOKUP($A10,Entries!$A:$F,4,FALSE),"")</f>
        <v>Jill Cartlidge</v>
      </c>
      <c r="C10" s="3" t="str">
        <f>IFERROR(VLOOKUP($A10,Entries!$A:$F,5,FALSE),"")</f>
        <v>Manuka Bay</v>
      </c>
      <c r="D10" s="3" t="str">
        <f>IFERROR(VLOOKUP($A10,Entries!$A:$F,6,FALSE),"")</f>
        <v>Bromyard</v>
      </c>
      <c r="E10" s="35">
        <v>27.5</v>
      </c>
      <c r="F10" s="66">
        <v>0</v>
      </c>
      <c r="G10" s="35">
        <v>4.4000000000000004</v>
      </c>
      <c r="H10" s="67">
        <v>4.0999999999999996</v>
      </c>
      <c r="I10" s="66">
        <v>0</v>
      </c>
      <c r="J10" s="35">
        <f>IF(F10="E","E",IF(I10="E","E",IF(F10="R","R",IF(I10="R","R",SUM(E10:F10,I10)+IF(G10="",0,IF(G10&gt;0,G10,-G10))))))</f>
        <v>31.9</v>
      </c>
      <c r="K10" s="3">
        <f>IFERROR(RANK(J10,$J$5:$J$26,1),"")</f>
        <v>6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305</v>
      </c>
      <c r="B11" s="3" t="str">
        <f>IFERROR(VLOOKUP($A11,Entries!$A:$F,4,FALSE),"")</f>
        <v>Sarah Bowness</v>
      </c>
      <c r="C11" s="3" t="str">
        <f>IFERROR(VLOOKUP($A11,Entries!$A:$F,5,FALSE),"")</f>
        <v>Our Bawn Lodger</v>
      </c>
      <c r="D11" s="3" t="str">
        <f>IFERROR(VLOOKUP($A11,Entries!$A:$F,6,FALSE),"")</f>
        <v>Malvern Hills</v>
      </c>
      <c r="E11" s="35">
        <v>29</v>
      </c>
      <c r="F11" s="66">
        <v>4</v>
      </c>
      <c r="G11" s="35">
        <v>0</v>
      </c>
      <c r="H11" s="67">
        <v>3.59</v>
      </c>
      <c r="I11" s="66">
        <v>0</v>
      </c>
      <c r="J11" s="35">
        <f>IF(F11="E","E",IF(I11="E","E",IF(F11="R","R",IF(I11="R","R",SUM(E11:F11,I11)+IF(G11="",0,IF(G11&gt;0,G11,-G11))))))</f>
        <v>33</v>
      </c>
      <c r="K11" s="3">
        <f>IFERROR(RANK(J11,$J$5:$J$26,1),"")</f>
        <v>7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320</v>
      </c>
      <c r="B12" s="3" t="str">
        <f>IFERROR(VLOOKUP($A12,Entries!$A:$F,4,FALSE),"")</f>
        <v>Alli Haynes</v>
      </c>
      <c r="C12" s="3" t="str">
        <f>IFERROR(VLOOKUP($A12,Entries!$A:$F,5,FALSE),"")</f>
        <v>Jack</v>
      </c>
      <c r="D12" s="3" t="str">
        <f>IFERROR(VLOOKUP($A12,Entries!$A:$F,6,FALSE),"")</f>
        <v>Bromyard</v>
      </c>
      <c r="E12" s="35">
        <v>31.3</v>
      </c>
      <c r="F12" s="66">
        <v>0</v>
      </c>
      <c r="G12" s="35">
        <v>2.4</v>
      </c>
      <c r="H12" s="67">
        <v>4.05</v>
      </c>
      <c r="I12" s="66">
        <v>0</v>
      </c>
      <c r="J12" s="35">
        <f>IF(F12="E","E",IF(I12="E","E",IF(F12="R","R",IF(I12="R","R",SUM(E12:F12,I12)+IF(G12="",0,IF(G12&gt;0,G12,-G12))))))</f>
        <v>33.700000000000003</v>
      </c>
      <c r="K12" s="3">
        <f>IFERROR(RANK(J12,$J$5:$J$26,1),"")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323</v>
      </c>
      <c r="B13" s="3" t="str">
        <f>IFERROR(VLOOKUP($A13,Entries!$A:$F,4,FALSE),"")</f>
        <v>Pip Wilson</v>
      </c>
      <c r="C13" s="3" t="str">
        <f>IFERROR(VLOOKUP($A13,Entries!$A:$F,5,FALSE),"")</f>
        <v>Texas Ranger</v>
      </c>
      <c r="D13" s="3" t="str">
        <f>IFERROR(VLOOKUP($A13,Entries!$A:$F,6,FALSE),"")</f>
        <v>Cheltenham World Hurdlers</v>
      </c>
      <c r="E13" s="35">
        <v>35.5</v>
      </c>
      <c r="F13" s="66">
        <v>0</v>
      </c>
      <c r="G13" s="35">
        <v>0</v>
      </c>
      <c r="H13" s="67">
        <v>3.55</v>
      </c>
      <c r="I13" s="66">
        <v>0</v>
      </c>
      <c r="J13" s="35">
        <f>IF(F13="E","E",IF(I13="E","E",IF(F13="R","R",IF(I13="R","R",SUM(E13:F13,I13)+IF(G13="",0,IF(G13&gt;0,G13,-G13))))))</f>
        <v>35.5</v>
      </c>
      <c r="K13" s="3">
        <f>IFERROR(RANK(J13,$J$5:$J$26,1),"")</f>
        <v>9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304</v>
      </c>
      <c r="B14" s="3" t="str">
        <f>IFERROR(VLOOKUP($A14,Entries!$A:$F,4,FALSE),"")</f>
        <v>Sophie Ball</v>
      </c>
      <c r="C14" s="3" t="str">
        <f>IFERROR(VLOOKUP($A14,Entries!$A:$F,5,FALSE),"")</f>
        <v>My Boy Bud</v>
      </c>
      <c r="D14" s="3" t="str">
        <f>IFERROR(VLOOKUP($A14,Entries!$A:$F,6,FALSE),"")</f>
        <v>Cheltenham Champion Hurdlers</v>
      </c>
      <c r="E14" s="35">
        <v>26.5</v>
      </c>
      <c r="F14" s="66">
        <v>4</v>
      </c>
      <c r="G14" s="35">
        <v>-6</v>
      </c>
      <c r="H14" s="67">
        <v>3.29</v>
      </c>
      <c r="I14" s="66">
        <v>0</v>
      </c>
      <c r="J14" s="35">
        <f>IF(F14="E","E",IF(I14="E","E",IF(F14="R","R",IF(I14="R","R",SUM(E14:F14,I14)+IF(G14="",0,IF(G14&gt;0,G14,-G14))))))</f>
        <v>36.5</v>
      </c>
      <c r="K14" s="3">
        <f>IFERROR(RANK(J14,$J$5:$J$26,1),"")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312</v>
      </c>
      <c r="B15" s="3" t="str">
        <f>IFERROR(VLOOKUP($A15,Entries!$A:$F,4,FALSE),"")</f>
        <v>Jordan Riley</v>
      </c>
      <c r="C15" s="3" t="str">
        <f>IFERROR(VLOOKUP($A15,Entries!$A:$F,5,FALSE),"")</f>
        <v>Wolken Prince</v>
      </c>
      <c r="D15" s="3" t="str">
        <f>IFERROR(VLOOKUP($A15,Entries!$A:$F,6,FALSE),"")</f>
        <v>Cheltenham Triumph Hurdlers</v>
      </c>
      <c r="E15" s="35">
        <v>32.799999999999997</v>
      </c>
      <c r="F15" s="66">
        <v>7</v>
      </c>
      <c r="G15" s="35">
        <v>0</v>
      </c>
      <c r="H15" s="67">
        <v>3.51</v>
      </c>
      <c r="I15" s="66">
        <v>0</v>
      </c>
      <c r="J15" s="35">
        <f>IF(F15="E","E",IF(I15="E","E",IF(F15="R","R",IF(I15="R","R",SUM(E15:F15,I15)+IF(G15="",0,IF(G15&gt;0,G15,-G15))))))</f>
        <v>39.799999999999997</v>
      </c>
      <c r="K15" s="3">
        <f>IFERROR(RANK(J15,$J$5:$J$26,1),"")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301</v>
      </c>
      <c r="B16" s="3" t="s">
        <v>455</v>
      </c>
      <c r="C16" s="3" t="str">
        <f>IFERROR(VLOOKUP($A16,Entries!$A:$F,5,FALSE),"")</f>
        <v>Beano</v>
      </c>
      <c r="D16" s="3" t="str">
        <f>IFERROR(VLOOKUP($A16,Entries!$A:$F,6,FALSE),"")</f>
        <v>Cheltenham Champion Hurdlers</v>
      </c>
      <c r="E16" s="35">
        <v>36.299999999999997</v>
      </c>
      <c r="F16" s="66">
        <v>0</v>
      </c>
      <c r="G16" s="35">
        <v>6</v>
      </c>
      <c r="H16" s="67">
        <v>4.1399999999999997</v>
      </c>
      <c r="I16" s="66">
        <v>0</v>
      </c>
      <c r="J16" s="35">
        <f>IF(F16="E","E",IF(I16="E","E",IF(F16="R","R",IF(I16="R","R",SUM(E16:F16,I16)+IF(G16="",0,IF(G16&gt;0,G16,-G16))))))</f>
        <v>42.3</v>
      </c>
      <c r="K16" s="3">
        <f>IFERROR(RANK(J16,$J$5:$J$26,1),"")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321</v>
      </c>
      <c r="B17" s="3" t="str">
        <f>IFERROR(VLOOKUP($A17,Entries!$A:$F,4,FALSE),"")</f>
        <v>Nicky Hoskins</v>
      </c>
      <c r="C17" s="3" t="str">
        <f>IFERROR(VLOOKUP($A17,Entries!$A:$F,5,FALSE),"")</f>
        <v>Madam Grace</v>
      </c>
      <c r="D17" s="3" t="str">
        <f>IFERROR(VLOOKUP($A17,Entries!$A:$F,6,FALSE),"")</f>
        <v>Bromyard</v>
      </c>
      <c r="E17" s="35">
        <v>36.5</v>
      </c>
      <c r="F17" s="66">
        <v>8</v>
      </c>
      <c r="G17" s="35">
        <v>0</v>
      </c>
      <c r="H17" s="67">
        <v>3.57</v>
      </c>
      <c r="I17" s="66">
        <v>0</v>
      </c>
      <c r="J17" s="35">
        <f>IF(F17="E","E",IF(I17="E","E",IF(F17="R","R",IF(I17="R","R",SUM(E17:F17,I17)+IF(G17="",0,IF(G17&gt;0,G17,-G17))))))</f>
        <v>44.5</v>
      </c>
      <c r="K17" s="3">
        <f>IFERROR(RANK(J17,$J$5:$J$26,1),"")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318</v>
      </c>
      <c r="B18" s="3" t="str">
        <f>IFERROR(VLOOKUP($A18,Entries!$A:$F,4,FALSE),"")</f>
        <v>Richard Morse</v>
      </c>
      <c r="C18" s="3" t="str">
        <f>IFERROR(VLOOKUP($A18,Entries!$A:$F,5,FALSE),"")</f>
        <v>Gala Casino King</v>
      </c>
      <c r="D18" s="3" t="str">
        <f>IFERROR(VLOOKUP($A18,Entries!$A:$F,6,FALSE),"")</f>
        <v>Bromyard</v>
      </c>
      <c r="E18" s="35">
        <v>37.5</v>
      </c>
      <c r="F18" s="66">
        <v>0</v>
      </c>
      <c r="G18" s="35">
        <v>-9.6</v>
      </c>
      <c r="H18" s="67">
        <v>3.2</v>
      </c>
      <c r="I18" s="66">
        <v>0</v>
      </c>
      <c r="J18" s="35">
        <f>IF(F18="E","E",IF(I18="E","E",IF(F18="R","R",IF(I18="R","R",SUM(E18:F18,I18)+IF(G18="",0,IF(G18&gt;0,G18,-G18))))))</f>
        <v>47.1</v>
      </c>
      <c r="K18" s="3">
        <f>IFERROR(RANK(J18,$J$5:$J$26,1),"")</f>
        <v>14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308</v>
      </c>
      <c r="B19" s="3" t="str">
        <f>IFERROR(VLOOKUP($A19,Entries!$A:$F,4,FALSE),"")</f>
        <v>Anna Robson</v>
      </c>
      <c r="C19" s="3" t="str">
        <f>IFERROR(VLOOKUP($A19,Entries!$A:$F,5,FALSE),"")</f>
        <v>Santa Fe</v>
      </c>
      <c r="D19" s="3" t="str">
        <f>IFERROR(VLOOKUP($A19,Entries!$A:$F,6,FALSE),"")</f>
        <v>Malvern Hills</v>
      </c>
      <c r="E19" s="35">
        <v>33.799999999999997</v>
      </c>
      <c r="F19" s="66">
        <v>0</v>
      </c>
      <c r="G19" s="35">
        <v>0</v>
      </c>
      <c r="H19" s="67">
        <v>3.53</v>
      </c>
      <c r="I19" s="66">
        <v>20</v>
      </c>
      <c r="J19" s="35">
        <f>IF(F19="E","E",IF(I19="E","E",IF(F19="R","R",IF(I19="R","R",SUM(E19:F19,I19)+IF(G19="",0,IF(G19&gt;0,G19,-G19))))))</f>
        <v>53.8</v>
      </c>
      <c r="K19" s="3">
        <f>IFERROR(RANK(J19,$J$5:$J$26,1),"")</f>
        <v>15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322</v>
      </c>
      <c r="B20" s="3" t="str">
        <f>IFERROR(VLOOKUP($A20,Entries!$A:$F,4,FALSE),"")</f>
        <v>Harriet Turner</v>
      </c>
      <c r="C20" s="3" t="str">
        <f>IFERROR(VLOOKUP($A20,Entries!$A:$F,5,FALSE),"")</f>
        <v>Byefields Little Dorrit</v>
      </c>
      <c r="D20" s="3" t="str">
        <f>IFERROR(VLOOKUP($A20,Entries!$A:$F,6,FALSE),"")</f>
        <v>Bromyard</v>
      </c>
      <c r="E20" s="35">
        <v>37.299999999999997</v>
      </c>
      <c r="F20" s="66">
        <v>0</v>
      </c>
      <c r="G20" s="35">
        <v>2.4</v>
      </c>
      <c r="H20" s="67">
        <v>4.05</v>
      </c>
      <c r="I20" s="66">
        <v>20</v>
      </c>
      <c r="J20" s="35">
        <f>IF(F20="E","E",IF(I20="E","E",IF(F20="R","R",IF(I20="R","R",SUM(E20:F20,I20)+IF(G20="",0,IF(G20&gt;0,G20,-G20))))))</f>
        <v>59.699999999999996</v>
      </c>
      <c r="K20" s="3">
        <f>IFERROR(RANK(J20,$J$5:$J$26,1),"")</f>
        <v>16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326</v>
      </c>
      <c r="B21" s="3" t="str">
        <f>IFERROR(VLOOKUP($A21,Entries!$A:$F,4,FALSE),"")</f>
        <v>Sian Evans</v>
      </c>
      <c r="C21" s="3" t="str">
        <f>IFERROR(VLOOKUP($A21,Entries!$A:$F,5,FALSE),"")</f>
        <v>Richmonlea Dawn</v>
      </c>
      <c r="D21" s="3" t="str">
        <f>IFERROR(VLOOKUP($A21,Entries!$A:$F,6,FALSE),"")</f>
        <v>Cheltenham World Hurdlers</v>
      </c>
      <c r="E21" s="35">
        <v>36.5</v>
      </c>
      <c r="F21" s="66">
        <v>0</v>
      </c>
      <c r="G21" s="35">
        <v>8</v>
      </c>
      <c r="H21" s="67">
        <v>4.1900000000000004</v>
      </c>
      <c r="I21" s="66">
        <v>20</v>
      </c>
      <c r="J21" s="35">
        <f>IF(F21="E","E",IF(I21="E","E",IF(F21="R","R",IF(I21="R","R",SUM(E21:F21,I21)+IF(G21="",0,IF(G21&gt;0,G21,-G21))))))</f>
        <v>64.5</v>
      </c>
      <c r="K21" s="3">
        <f>IFERROR(RANK(J21,$J$5:$J$26,1),"")</f>
        <v>17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302</v>
      </c>
      <c r="B22" s="3" t="str">
        <f>IFERROR(VLOOKUP($A22,Entries!$A:$F,4,FALSE),"")</f>
        <v>Emily Bevan</v>
      </c>
      <c r="C22" s="3" t="s">
        <v>456</v>
      </c>
      <c r="D22" s="3" t="str">
        <f>IFERROR(VLOOKUP($A22,Entries!$A:$F,6,FALSE),"")</f>
        <v>Cheltenham Champion Hurdlers</v>
      </c>
      <c r="E22" s="35">
        <v>34.5</v>
      </c>
      <c r="F22" s="66">
        <v>0</v>
      </c>
      <c r="G22" s="35" t="s">
        <v>451</v>
      </c>
      <c r="H22" s="67" t="s">
        <v>451</v>
      </c>
      <c r="I22" s="66" t="s">
        <v>442</v>
      </c>
      <c r="J22" s="35" t="s">
        <v>33</v>
      </c>
      <c r="K22" s="3" t="s">
        <v>33</v>
      </c>
      <c r="O22" s="37"/>
      <c r="P22" s="37"/>
      <c r="Q22" s="37"/>
      <c r="S22" s="42">
        <f>(ROUNDDOWN(R22,0)*60)+((R22-ROUNDDOWN(R22,0))*100)</f>
        <v>0</v>
      </c>
    </row>
    <row r="23" spans="1:19" x14ac:dyDescent="0.2">
      <c r="A23" s="64">
        <v>309</v>
      </c>
      <c r="B23" s="3" t="str">
        <f>IFERROR(VLOOKUP($A23,Entries!$A:$F,4,FALSE),"")</f>
        <v>Julia Whittle</v>
      </c>
      <c r="C23" s="3" t="str">
        <f>IFERROR(VLOOKUP($A23,Entries!$A:$F,5,FALSE),"")</f>
        <v>Kobito</v>
      </c>
      <c r="D23" s="3" t="str">
        <f>IFERROR(VLOOKUP($A23,Entries!$A:$F,6,FALSE),"")</f>
        <v>Cheltenham Triumph Hurdlers</v>
      </c>
      <c r="E23" s="35">
        <v>31.5</v>
      </c>
      <c r="F23" s="66">
        <v>16</v>
      </c>
      <c r="G23" s="35">
        <v>-2</v>
      </c>
      <c r="H23" s="67">
        <v>3.39</v>
      </c>
      <c r="I23" s="66" t="s">
        <v>442</v>
      </c>
      <c r="J23" s="35" t="s">
        <v>33</v>
      </c>
      <c r="K23" s="3" t="s">
        <v>33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324</v>
      </c>
      <c r="B24" s="3" t="str">
        <f>IFERROR(VLOOKUP($A24,Entries!$A:$F,4,FALSE),"")</f>
        <v>Arlene Mansell</v>
      </c>
      <c r="C24" s="3" t="str">
        <f>IFERROR(VLOOKUP($A24,Entries!$A:$F,5,FALSE),"")</f>
        <v>Made in China II</v>
      </c>
      <c r="D24" s="3" t="str">
        <f>IFERROR(VLOOKUP($A24,Entries!$A:$F,6,FALSE),"")</f>
        <v>Cheltenham World Hurdlers</v>
      </c>
      <c r="E24" s="35">
        <v>33</v>
      </c>
      <c r="F24" s="66" t="s">
        <v>442</v>
      </c>
      <c r="G24" s="35" t="s">
        <v>33</v>
      </c>
      <c r="H24" s="67" t="s">
        <v>33</v>
      </c>
      <c r="I24" s="66" t="s">
        <v>33</v>
      </c>
      <c r="J24" s="35" t="s">
        <v>33</v>
      </c>
      <c r="K24" s="3" t="s">
        <v>33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64">
        <v>317</v>
      </c>
      <c r="B25" s="3" t="str">
        <f>IFERROR(VLOOKUP($A25,Entries!$A:$F,4,FALSE),"")</f>
        <v>Lizzie Rutherford</v>
      </c>
      <c r="C25" s="3" t="str">
        <f>IFERROR(VLOOKUP($A25,Entries!$A:$F,5,FALSE),"")</f>
        <v>George</v>
      </c>
      <c r="D25" s="3" t="str">
        <f>IFERROR(VLOOKUP($A25,Entries!$A:$F,6,FALSE),"")</f>
        <v>Cropthorne &amp; Evesham Vale</v>
      </c>
      <c r="E25" s="35" t="s">
        <v>60</v>
      </c>
      <c r="F25" s="66" t="s">
        <v>60</v>
      </c>
      <c r="G25" s="35" t="s">
        <v>60</v>
      </c>
      <c r="H25" s="67" t="s">
        <v>60</v>
      </c>
      <c r="I25" s="66" t="s">
        <v>60</v>
      </c>
      <c r="J25" s="35" t="s">
        <v>60</v>
      </c>
      <c r="K25" s="3" t="s">
        <v>60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64">
        <v>325</v>
      </c>
      <c r="B26" s="3" t="str">
        <f>IFERROR(VLOOKUP($A26,Entries!$A:$F,4,FALSE),"")</f>
        <v>Kate Vickery</v>
      </c>
      <c r="C26" s="3" t="str">
        <f>IFERROR(VLOOKUP($A26,Entries!$A:$F,5,FALSE),"")</f>
        <v>Maichin Funambule II</v>
      </c>
      <c r="D26" s="3" t="str">
        <f>IFERROR(VLOOKUP($A26,Entries!$A:$F,6,FALSE),"")</f>
        <v>Cheltenham World Hurdlers</v>
      </c>
      <c r="E26" s="35" t="s">
        <v>60</v>
      </c>
      <c r="F26" s="66" t="s">
        <v>60</v>
      </c>
      <c r="G26" s="35" t="s">
        <v>60</v>
      </c>
      <c r="H26" s="67" t="s">
        <v>60</v>
      </c>
      <c r="I26" s="66" t="s">
        <v>60</v>
      </c>
      <c r="J26" s="35" t="s">
        <v>60</v>
      </c>
      <c r="K26" s="3" t="s">
        <v>60</v>
      </c>
      <c r="O26" s="37"/>
      <c r="P26" s="37"/>
      <c r="Q26" s="37"/>
      <c r="S26" s="42">
        <f>(ROUNDDOWN(R26,0)*60)+((R26-ROUNDDOWN(R26,0))*100)</f>
        <v>0</v>
      </c>
    </row>
    <row r="27" spans="1:19" s="51" customFormat="1" x14ac:dyDescent="0.2">
      <c r="A27" s="70">
        <v>352</v>
      </c>
      <c r="B27" s="71" t="str">
        <f>IFERROR(VLOOKUP($A27,Entries!$A:$F,4,FALSE),"")</f>
        <v>Sally Savage</v>
      </c>
      <c r="C27" s="71" t="str">
        <f>IFERROR(VLOOKUP($A27,Entries!$A:$F,5,FALSE),"")</f>
        <v>Cleodore</v>
      </c>
      <c r="D27" s="71" t="s">
        <v>450</v>
      </c>
      <c r="E27" s="72">
        <v>34.5</v>
      </c>
      <c r="F27" s="73">
        <v>4</v>
      </c>
      <c r="G27" s="72">
        <v>0.8</v>
      </c>
      <c r="H27" s="74">
        <v>4.01</v>
      </c>
      <c r="I27" s="73">
        <v>0</v>
      </c>
      <c r="J27" s="72">
        <f>IF(F27="E","E",IF(I27="E","E",IF(F27="R","R",IF(I27="R","R",SUM(E27:F27,I27)+IF(G27="",0,IF(G27&gt;0,G27,-G27))))))</f>
        <v>39.299999999999997</v>
      </c>
      <c r="K27" s="71" t="str">
        <f>IFERROR(RANK(J27,'Sec F'!$J$32:$J$37,1),"")</f>
        <v/>
      </c>
      <c r="O27" s="75"/>
      <c r="P27" s="75"/>
      <c r="Q27" s="75"/>
      <c r="R27" s="52"/>
      <c r="S27" s="76">
        <f>(ROUNDDOWN(R27,0)*60)+((R27-ROUNDDOWN(R27,0))*100)</f>
        <v>0</v>
      </c>
    </row>
    <row r="29" spans="1:19" x14ac:dyDescent="0.2">
      <c r="A29" s="37"/>
      <c r="E29" s="26"/>
      <c r="F29" s="54"/>
      <c r="G29" s="26"/>
      <c r="H29" s="55"/>
      <c r="I29" s="54"/>
      <c r="J29" s="26"/>
      <c r="O29" s="37"/>
      <c r="P29" s="37"/>
      <c r="Q29" s="37"/>
      <c r="S29" s="42"/>
    </row>
    <row r="30" spans="1:19" ht="18" x14ac:dyDescent="0.25">
      <c r="A30" s="62" t="s">
        <v>431</v>
      </c>
      <c r="E30" s="26"/>
      <c r="F30" s="54"/>
      <c r="G30" s="26"/>
      <c r="H30" s="55"/>
      <c r="I30" s="54"/>
      <c r="J30" s="26"/>
      <c r="O30" s="37"/>
      <c r="P30" s="37"/>
      <c r="Q30" s="37"/>
      <c r="S30" s="42"/>
    </row>
    <row r="31" spans="1:19" x14ac:dyDescent="0.2">
      <c r="A31" s="37"/>
      <c r="E31" s="26"/>
      <c r="F31" s="54"/>
      <c r="G31" s="26"/>
      <c r="H31" s="55"/>
      <c r="I31" s="54"/>
      <c r="J31" s="26"/>
      <c r="O31" s="37"/>
      <c r="P31" s="37"/>
      <c r="Q31" s="37"/>
      <c r="S31" s="42"/>
    </row>
    <row r="32" spans="1:19" s="29" customFormat="1" ht="15" x14ac:dyDescent="0.25">
      <c r="A32" s="32" t="s">
        <v>28</v>
      </c>
      <c r="B32" s="32" t="s">
        <v>1</v>
      </c>
      <c r="C32" s="32" t="s">
        <v>2</v>
      </c>
      <c r="D32" s="32" t="s">
        <v>30</v>
      </c>
      <c r="E32" s="63" t="s">
        <v>14</v>
      </c>
      <c r="F32" s="32" t="s">
        <v>7</v>
      </c>
      <c r="G32" s="32" t="s">
        <v>15</v>
      </c>
      <c r="H32" s="32" t="s">
        <v>19</v>
      </c>
      <c r="I32" s="32" t="s">
        <v>16</v>
      </c>
      <c r="J32" s="32" t="s">
        <v>13</v>
      </c>
      <c r="K32" s="32" t="s">
        <v>17</v>
      </c>
      <c r="O32" s="29" t="s">
        <v>6</v>
      </c>
      <c r="P32" s="29" t="s">
        <v>8</v>
      </c>
      <c r="Q32" s="29" t="s">
        <v>9</v>
      </c>
      <c r="R32" s="53" t="s">
        <v>12</v>
      </c>
    </row>
    <row r="33" spans="1:19" x14ac:dyDescent="0.2">
      <c r="A33" s="64">
        <v>315</v>
      </c>
      <c r="B33" s="3" t="str">
        <f>IFERROR(VLOOKUP($A33,Entries!$A:$F,4,FALSE),"")</f>
        <v>Sacha Willis</v>
      </c>
      <c r="C33" s="3" t="str">
        <f>IFERROR(VLOOKUP($A33,Entries!$A:$F,5,FALSE),"")</f>
        <v>Narrow Blaze</v>
      </c>
      <c r="D33" s="3" t="str">
        <f>IFERROR(VLOOKUP($A33,Entries!$A:$F,6,FALSE),"")</f>
        <v>Malvern Hills</v>
      </c>
      <c r="E33" s="35">
        <v>37.5</v>
      </c>
      <c r="F33" s="66">
        <v>0</v>
      </c>
      <c r="G33" s="35">
        <v>0</v>
      </c>
      <c r="H33" s="67">
        <v>3.56</v>
      </c>
      <c r="I33" s="66">
        <v>0</v>
      </c>
      <c r="J33" s="35">
        <f>IF(F33="E","E",IF(I33="E","E",IF(F33="R","R",IF(I33="R","R",SUM(E33:F33,I33)+IF(G33="",0,IF(G33&gt;0,G33,-G33))))))</f>
        <v>37.5</v>
      </c>
      <c r="K33" s="3">
        <f>IFERROR(RANK(J33,$J$33:$J$37,1),"")</f>
        <v>1</v>
      </c>
      <c r="O33" s="37"/>
      <c r="P33" s="37"/>
      <c r="Q33" s="37"/>
      <c r="S33" s="42">
        <f>(ROUNDDOWN(R33,0)*60)+((R33-ROUNDDOWN(R33,0))*100)</f>
        <v>0</v>
      </c>
    </row>
    <row r="34" spans="1:19" x14ac:dyDescent="0.2">
      <c r="A34" s="64">
        <v>314</v>
      </c>
      <c r="B34" s="3" t="str">
        <f>IFERROR(VLOOKUP($A34,Entries!$A:$F,4,FALSE),"")</f>
        <v>Rhiannon Foreman</v>
      </c>
      <c r="C34" s="3" t="str">
        <f>IFERROR(VLOOKUP($A34,Entries!$A:$F,5,FALSE),"")</f>
        <v>Petra</v>
      </c>
      <c r="D34" s="3" t="str">
        <f>IFERROR(VLOOKUP($A34,Entries!$A:$F,6,FALSE),"")</f>
        <v>West Oxfordshire</v>
      </c>
      <c r="E34" s="35">
        <v>34.299999999999997</v>
      </c>
      <c r="F34" s="66">
        <v>8</v>
      </c>
      <c r="G34" s="35">
        <v>0.4</v>
      </c>
      <c r="H34" s="67">
        <v>4</v>
      </c>
      <c r="I34" s="66">
        <v>0</v>
      </c>
      <c r="J34" s="35">
        <f>IF(F34="E","E",IF(I34="E","E",IF(F34="R","R",IF(I34="R","R",SUM(E34:F34,I34)+IF(G34="",0,IF(G34&gt;0,G34,-G34))))))</f>
        <v>42.699999999999996</v>
      </c>
      <c r="K34" s="3">
        <f>IFERROR(RANK(J34,$J$33:$J$37,1),"")</f>
        <v>2</v>
      </c>
      <c r="O34" s="37"/>
      <c r="P34" s="37"/>
      <c r="Q34" s="37"/>
      <c r="S34" s="42">
        <f>(ROUNDDOWN(R34,0)*60)+((R34-ROUNDDOWN(R34,0))*100)</f>
        <v>0</v>
      </c>
    </row>
    <row r="35" spans="1:19" x14ac:dyDescent="0.2">
      <c r="A35" s="64">
        <v>316</v>
      </c>
      <c r="B35" s="3" t="str">
        <f>IFERROR(VLOOKUP($A35,Entries!$A:$F,4,FALSE),"")</f>
        <v>Bethany Howard</v>
      </c>
      <c r="C35" s="3" t="str">
        <f>IFERROR(VLOOKUP($A35,Entries!$A:$F,5,FALSE),"")</f>
        <v>Meenalit Karl</v>
      </c>
      <c r="D35" s="3" t="str">
        <f>IFERROR(VLOOKUP($A35,Entries!$A:$F,6,FALSE),"")</f>
        <v>West Oxfordshire</v>
      </c>
      <c r="E35" s="35">
        <v>33.799999999999997</v>
      </c>
      <c r="F35" s="66">
        <v>0</v>
      </c>
      <c r="G35" s="35">
        <v>16.399999999999999</v>
      </c>
      <c r="H35" s="67">
        <v>4.4000000000000004</v>
      </c>
      <c r="I35" s="66">
        <v>0</v>
      </c>
      <c r="J35" s="35">
        <f>IF(F35="E","E",IF(I35="E","E",IF(F35="R","R",IF(I35="R","R",SUM(E35:F35,I35)+IF(G35="",0,IF(G35&gt;0,G35,-G35))))))</f>
        <v>50.199999999999996</v>
      </c>
      <c r="K35" s="3">
        <f>IFERROR(RANK(J35,$J$33:$J$37,1),"")</f>
        <v>3</v>
      </c>
      <c r="O35" s="37"/>
      <c r="P35" s="37"/>
      <c r="Q35" s="37"/>
      <c r="S35" s="42">
        <f>(ROUNDDOWN(R35,0)*60)+((R35-ROUNDDOWN(R35,0))*100)</f>
        <v>0</v>
      </c>
    </row>
    <row r="36" spans="1:19" x14ac:dyDescent="0.2">
      <c r="A36" s="64">
        <v>313</v>
      </c>
      <c r="B36" s="3" t="str">
        <f>IFERROR(VLOOKUP($A36,Entries!$A:$F,4,FALSE),"")</f>
        <v>Mia Bannister</v>
      </c>
      <c r="C36" s="3" t="str">
        <f>IFERROR(VLOOKUP($A36,Entries!$A:$F,5,FALSE),"")</f>
        <v>Alfie Red</v>
      </c>
      <c r="D36" s="3" t="str">
        <f>IFERROR(VLOOKUP($A36,Entries!$A:$F,6,FALSE),"")</f>
        <v>Malvern Hills</v>
      </c>
      <c r="E36" s="35">
        <v>36.299999999999997</v>
      </c>
      <c r="F36" s="66">
        <v>4</v>
      </c>
      <c r="G36" s="35">
        <v>22</v>
      </c>
      <c r="H36" s="67">
        <v>4.54</v>
      </c>
      <c r="I36" s="66">
        <v>20</v>
      </c>
      <c r="J36" s="35">
        <f>IF(F36="E","E",IF(I36="E","E",IF(F36="R","R",IF(I36="R","R",SUM(E36:F36,I36)+IF(G36="",0,IF(G36&gt;0,G36,-G36))))))</f>
        <v>82.3</v>
      </c>
      <c r="K36" s="3">
        <f>IFERROR(RANK(J36,$J$33:$J$37,1),"")</f>
        <v>4</v>
      </c>
      <c r="O36" s="37"/>
      <c r="P36" s="37"/>
      <c r="Q36" s="37"/>
      <c r="S36" s="42">
        <f>(ROUNDDOWN(R36,0)*60)+((R36-ROUNDDOWN(R36,0))*100)</f>
        <v>0</v>
      </c>
    </row>
    <row r="37" spans="1:19" x14ac:dyDescent="0.2">
      <c r="A37" s="64">
        <v>327</v>
      </c>
      <c r="B37" s="3" t="str">
        <f>IFERROR(VLOOKUP($A37,Entries!$A:$F,4,FALSE),"")</f>
        <v>Louise Dines</v>
      </c>
      <c r="C37" s="3" t="s">
        <v>457</v>
      </c>
      <c r="D37" s="3" t="str">
        <f>IFERROR(VLOOKUP($A37,Entries!$A:$F,6,FALSE),"")</f>
        <v>West Oxfordshire</v>
      </c>
      <c r="E37" s="35">
        <v>33.299999999999997</v>
      </c>
      <c r="F37" s="66" t="s">
        <v>452</v>
      </c>
      <c r="G37" s="35" t="s">
        <v>458</v>
      </c>
      <c r="H37" s="67" t="s">
        <v>458</v>
      </c>
      <c r="I37" s="66" t="s">
        <v>458</v>
      </c>
      <c r="J37" s="35" t="s">
        <v>458</v>
      </c>
      <c r="K37" s="3" t="s">
        <v>458</v>
      </c>
      <c r="O37" s="37"/>
      <c r="P37" s="37"/>
      <c r="Q37" s="37"/>
      <c r="S37" s="42">
        <f>(ROUNDDOWN(R37,0)*60)+((R37-ROUNDDOWN(R37,0))*100)</f>
        <v>0</v>
      </c>
    </row>
    <row r="38" spans="1:19" x14ac:dyDescent="0.2">
      <c r="A38" s="37"/>
      <c r="E38" s="26"/>
      <c r="F38" s="54"/>
      <c r="G38" s="26"/>
      <c r="H38" s="55"/>
      <c r="I38" s="54"/>
      <c r="J38" s="26"/>
      <c r="O38" s="37"/>
      <c r="P38" s="37"/>
      <c r="Q38" s="37"/>
      <c r="S38" s="42"/>
    </row>
    <row r="39" spans="1:19" x14ac:dyDescent="0.2">
      <c r="A39" s="37"/>
      <c r="E39" s="26"/>
      <c r="F39" s="54"/>
      <c r="G39" s="26"/>
      <c r="H39" s="55"/>
      <c r="I39" s="54"/>
      <c r="J39" s="26"/>
      <c r="O39" s="37"/>
      <c r="P39" s="37"/>
      <c r="Q39" s="37"/>
      <c r="S39" s="42"/>
    </row>
    <row r="40" spans="1:19" x14ac:dyDescent="0.2">
      <c r="A40" s="37"/>
      <c r="E40" s="26"/>
      <c r="F40" s="54"/>
      <c r="G40" s="26"/>
      <c r="H40" s="55"/>
      <c r="I40" s="54"/>
      <c r="J40" s="26"/>
      <c r="O40" s="37"/>
      <c r="P40" s="37"/>
      <c r="Q40" s="37"/>
      <c r="S40" s="42"/>
    </row>
  </sheetData>
  <autoFilter ref="A4:T4">
    <sortState ref="A5:S40">
      <sortCondition ref="A4"/>
    </sortState>
  </autoFilter>
  <sortState ref="A33:S37">
    <sortCondition ref="K33:K37"/>
  </sortState>
  <conditionalFormatting sqref="O5:O25 O33:O40 O29:R31 O26:R26">
    <cfRule type="expression" dxfId="93" priority="13">
      <formula>O5=""</formula>
    </cfRule>
  </conditionalFormatting>
  <conditionalFormatting sqref="P5:R5">
    <cfRule type="expression" dxfId="92" priority="12">
      <formula>P5=""</formula>
    </cfRule>
  </conditionalFormatting>
  <conditionalFormatting sqref="P6:R25 P33:R40">
    <cfRule type="expression" dxfId="91" priority="11">
      <formula>P6=""</formula>
    </cfRule>
  </conditionalFormatting>
  <conditionalFormatting sqref="P6:R25 P33:R40">
    <cfRule type="expression" dxfId="90" priority="10">
      <formula>P6=""</formula>
    </cfRule>
  </conditionalFormatting>
  <conditionalFormatting sqref="P6:R25 P33:R40">
    <cfRule type="expression" dxfId="89" priority="8">
      <formula>P6=""</formula>
    </cfRule>
  </conditionalFormatting>
  <conditionalFormatting sqref="K26 K5:K24">
    <cfRule type="duplicateValues" dxfId="88" priority="7"/>
  </conditionalFormatting>
  <conditionalFormatting sqref="K33:K37">
    <cfRule type="duplicateValues" dxfId="87" priority="6"/>
  </conditionalFormatting>
  <conditionalFormatting sqref="K25">
    <cfRule type="duplicateValues" dxfId="86" priority="5"/>
  </conditionalFormatting>
  <conditionalFormatting sqref="K27">
    <cfRule type="duplicateValues" dxfId="84" priority="1"/>
  </conditionalFormatting>
  <pageMargins left="0.25" right="0.25" top="0.75" bottom="0.75" header="0.3" footer="0.3"/>
  <pageSetup paperSize="9" scale="88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958B88E-1FCB-4749-B9D0-186FE2D6FB0B}">
            <xm:f>'Sec F'!O25=""</xm:f>
            <x14:dxf>
              <fill>
                <patternFill>
                  <bgColor theme="3" tint="0.59996337778862885"/>
                </patternFill>
              </fill>
            </x14:dxf>
          </x14:cfRule>
          <xm:sqref>O27:R27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"/>
  <sheetViews>
    <sheetView zoomScale="120" zoomScaleNormal="120" workbookViewId="0">
      <pane ySplit="4" topLeftCell="A10" activePane="bottomLeft" state="frozen"/>
      <selection activeCell="E1" sqref="E1:K1048576"/>
      <selection pane="bottomLeft" activeCell="A32" sqref="A32:XFD38"/>
    </sheetView>
  </sheetViews>
  <sheetFormatPr defaultRowHeight="14.25" x14ac:dyDescent="0.2"/>
  <cols>
    <col min="1" max="1" width="7.140625" style="30" customWidth="1"/>
    <col min="2" max="3" width="28.7109375" style="30" customWidth="1"/>
    <col min="4" max="4" width="30.7109375" style="30" customWidth="1"/>
    <col min="5" max="5" width="9.42578125" style="49" customWidth="1"/>
    <col min="6" max="6" width="9.42578125" style="1" customWidth="1"/>
    <col min="7" max="11" width="9.42578125" style="30" customWidth="1"/>
    <col min="12" max="14" width="9.140625" style="30"/>
    <col min="15" max="17" width="14.5703125" style="30" customWidth="1"/>
    <col min="18" max="18" width="14.5703125" style="50" customWidth="1"/>
    <col min="19" max="19" width="14.5703125" style="30" customWidth="1"/>
    <col min="20" max="16384" width="9.140625" style="30"/>
  </cols>
  <sheetData>
    <row r="1" spans="1:19" x14ac:dyDescent="0.2">
      <c r="O1" s="30" t="s">
        <v>10</v>
      </c>
      <c r="Q1" s="30" t="s">
        <v>11</v>
      </c>
      <c r="R1" s="50" t="s">
        <v>18</v>
      </c>
    </row>
    <row r="2" spans="1:19" ht="18" x14ac:dyDescent="0.25">
      <c r="A2" s="62" t="s">
        <v>429</v>
      </c>
      <c r="F2" s="30"/>
      <c r="O2" s="51">
        <v>240</v>
      </c>
      <c r="Q2" s="51">
        <v>95</v>
      </c>
      <c r="R2" s="52">
        <v>4.59</v>
      </c>
    </row>
    <row r="3" spans="1:19" x14ac:dyDescent="0.2">
      <c r="F3" s="30"/>
    </row>
    <row r="4" spans="1:19" s="29" customFormat="1" ht="15" x14ac:dyDescent="0.25">
      <c r="A4" s="32" t="s">
        <v>28</v>
      </c>
      <c r="B4" s="32" t="s">
        <v>1</v>
      </c>
      <c r="C4" s="32" t="s">
        <v>2</v>
      </c>
      <c r="D4" s="32" t="s">
        <v>30</v>
      </c>
      <c r="E4" s="63" t="s">
        <v>14</v>
      </c>
      <c r="F4" s="32" t="s">
        <v>7</v>
      </c>
      <c r="G4" s="32" t="s">
        <v>15</v>
      </c>
      <c r="H4" s="32" t="s">
        <v>19</v>
      </c>
      <c r="I4" s="32" t="s">
        <v>16</v>
      </c>
      <c r="J4" s="32" t="s">
        <v>13</v>
      </c>
      <c r="K4" s="32" t="s">
        <v>17</v>
      </c>
      <c r="O4" s="29" t="s">
        <v>6</v>
      </c>
      <c r="P4" s="29" t="s">
        <v>8</v>
      </c>
      <c r="Q4" s="29" t="s">
        <v>9</v>
      </c>
      <c r="R4" s="53" t="s">
        <v>12</v>
      </c>
    </row>
    <row r="5" spans="1:19" x14ac:dyDescent="0.2">
      <c r="A5" s="64">
        <v>369</v>
      </c>
      <c r="B5" s="3" t="str">
        <f>IFERROR(VLOOKUP($A5,Entries!$A:$F,4,FALSE),"")</f>
        <v>Janet Border</v>
      </c>
      <c r="C5" s="3" t="str">
        <f>IFERROR(VLOOKUP($A5,Entries!$A:$F,5,FALSE),"")</f>
        <v>Cracker</v>
      </c>
      <c r="D5" s="3" t="str">
        <f>IFERROR(VLOOKUP($A5,Entries!$A:$F,6,FALSE),"")</f>
        <v>Bath</v>
      </c>
      <c r="E5" s="35">
        <v>28.5</v>
      </c>
      <c r="F5" s="66">
        <v>0</v>
      </c>
      <c r="G5" s="35">
        <v>0</v>
      </c>
      <c r="H5" s="67">
        <v>3.45</v>
      </c>
      <c r="I5" s="66">
        <v>0</v>
      </c>
      <c r="J5" s="35">
        <f>IF(F5="E","E",IF(I5="E","E",IF(F5="R","R",IF(I5="R","R",SUM(E5:F5,I5)+IF(G5="",0,IF(G5&gt;0,G5,-G5))))))</f>
        <v>28.5</v>
      </c>
      <c r="K5" s="3">
        <f>IFERROR(RANK(J5,$J$5:$J$27,1),"")</f>
        <v>1</v>
      </c>
      <c r="O5" s="37"/>
      <c r="P5" s="37"/>
      <c r="Q5" s="37"/>
      <c r="S5" s="42">
        <f>(ROUNDDOWN(R5,0)*60)+((R5-ROUNDDOWN(R5,0))*100)</f>
        <v>0</v>
      </c>
    </row>
    <row r="6" spans="1:19" x14ac:dyDescent="0.2">
      <c r="A6" s="64">
        <v>368</v>
      </c>
      <c r="B6" s="3" t="str">
        <f>IFERROR(VLOOKUP($A6,Entries!$A:$F,4,FALSE),"")</f>
        <v>Stacey Martin</v>
      </c>
      <c r="C6" s="3" t="str">
        <f>IFERROR(VLOOKUP($A6,Entries!$A:$F,5,FALSE),"")</f>
        <v>Lady Killers Little John</v>
      </c>
      <c r="D6" s="3" t="str">
        <f>IFERROR(VLOOKUP($A6,Entries!$A:$F,6,FALSE),"")</f>
        <v>Bath</v>
      </c>
      <c r="E6" s="35">
        <v>29</v>
      </c>
      <c r="F6" s="66">
        <v>0</v>
      </c>
      <c r="G6" s="35">
        <v>0</v>
      </c>
      <c r="H6" s="67">
        <v>3.52</v>
      </c>
      <c r="I6" s="66">
        <v>0</v>
      </c>
      <c r="J6" s="35">
        <f>IF(F6="E","E",IF(I6="E","E",IF(F6="R","R",IF(I6="R","R",SUM(E6:F6,I6)+IF(G6="",0,IF(G6&gt;0,G6,-G6))))))</f>
        <v>29</v>
      </c>
      <c r="K6" s="3">
        <f>IFERROR(RANK(J6,$J$5:$J$27,1),"")</f>
        <v>2</v>
      </c>
      <c r="O6" s="37"/>
      <c r="P6" s="37"/>
      <c r="Q6" s="37"/>
      <c r="S6" s="42">
        <f>(ROUNDDOWN(R6,0)*60)+((R6-ROUNDDOWN(R6,0))*100)</f>
        <v>0</v>
      </c>
    </row>
    <row r="7" spans="1:19" x14ac:dyDescent="0.2">
      <c r="A7" s="64">
        <v>366</v>
      </c>
      <c r="B7" s="3" t="str">
        <f>IFERROR(VLOOKUP($A7,Entries!$A:$F,4,FALSE),"")</f>
        <v>Sarah Palmer</v>
      </c>
      <c r="C7" s="3" t="str">
        <f>IFERROR(VLOOKUP($A7,Entries!$A:$F,5,FALSE),"")</f>
        <v>Whitehawk Drifter</v>
      </c>
      <c r="D7" s="3" t="str">
        <f>IFERROR(VLOOKUP($A7,Entries!$A:$F,6,FALSE),"")</f>
        <v>Kings Leaze</v>
      </c>
      <c r="E7" s="35">
        <v>29.5</v>
      </c>
      <c r="F7" s="66">
        <v>0</v>
      </c>
      <c r="G7" s="35">
        <v>0</v>
      </c>
      <c r="H7" s="67">
        <v>3.55</v>
      </c>
      <c r="I7" s="66">
        <v>0</v>
      </c>
      <c r="J7" s="35">
        <f>IF(F7="E","E",IF(I7="E","E",IF(F7="R","R",IF(I7="R","R",SUM(E7:F7,I7)+IF(G7="",0,IF(G7&gt;0,G7,-G7))))))</f>
        <v>29.5</v>
      </c>
      <c r="K7" s="3">
        <f>IFERROR(RANK(J7,$J$5:$J$27,1),"")</f>
        <v>3</v>
      </c>
      <c r="O7" s="37"/>
      <c r="P7" s="37"/>
      <c r="Q7" s="37"/>
      <c r="S7" s="42">
        <f>(ROUNDDOWN(R7,0)*60)+((R7-ROUNDDOWN(R7,0))*100)</f>
        <v>0</v>
      </c>
    </row>
    <row r="8" spans="1:19" x14ac:dyDescent="0.2">
      <c r="A8" s="64">
        <v>373</v>
      </c>
      <c r="B8" s="3" t="str">
        <f>IFERROR(VLOOKUP($A8,Entries!$A:$F,4,FALSE),"")</f>
        <v>Teresa Carty</v>
      </c>
      <c r="C8" s="3" t="str">
        <f>IFERROR(VLOOKUP($A8,Entries!$A:$F,5,FALSE),"")</f>
        <v>Harley Kinsky</v>
      </c>
      <c r="D8" s="3" t="str">
        <f>IFERROR(VLOOKUP($A8,Entries!$A:$F,6,FALSE),"")</f>
        <v>Wessex Gold Shiraz</v>
      </c>
      <c r="E8" s="35">
        <v>34.299999999999997</v>
      </c>
      <c r="F8" s="66">
        <v>0</v>
      </c>
      <c r="G8" s="35">
        <v>0</v>
      </c>
      <c r="H8" s="67">
        <v>3.57</v>
      </c>
      <c r="I8" s="66">
        <v>0</v>
      </c>
      <c r="J8" s="35">
        <f>IF(F8="E","E",IF(I8="E","E",IF(F8="R","R",IF(I8="R","R",SUM(E8:F8,I8)+IF(G8="",0,IF(G8&gt;0,G8,-G8))))))</f>
        <v>34.299999999999997</v>
      </c>
      <c r="K8" s="3">
        <f>IFERROR(RANK(J8,$J$5:$J$27,1),"")</f>
        <v>4</v>
      </c>
      <c r="O8" s="37"/>
      <c r="P8" s="37"/>
      <c r="Q8" s="37"/>
      <c r="S8" s="42">
        <f>(ROUNDDOWN(R8,0)*60)+((R8-ROUNDDOWN(R8,0))*100)</f>
        <v>0</v>
      </c>
    </row>
    <row r="9" spans="1:19" x14ac:dyDescent="0.2">
      <c r="A9" s="64">
        <v>357</v>
      </c>
      <c r="B9" s="3" t="str">
        <f>IFERROR(VLOOKUP($A9,Entries!$A:$F,4,FALSE),"")</f>
        <v>Naomi Watkins</v>
      </c>
      <c r="C9" s="3" t="str">
        <f>IFERROR(VLOOKUP($A9,Entries!$A:$F,5,FALSE),"")</f>
        <v>Hazevern Domino</v>
      </c>
      <c r="D9" s="3" t="str">
        <f>IFERROR(VLOOKUP($A9,Entries!$A:$F,6,FALSE),"")</f>
        <v>Berkeley Birds</v>
      </c>
      <c r="E9" s="35">
        <v>29</v>
      </c>
      <c r="F9" s="66">
        <v>6</v>
      </c>
      <c r="G9" s="35">
        <v>0.4</v>
      </c>
      <c r="H9" s="67">
        <v>4</v>
      </c>
      <c r="I9" s="66">
        <v>0</v>
      </c>
      <c r="J9" s="35">
        <f>IF(F9="E","E",IF(I9="E","E",IF(F9="R","R",IF(I9="R","R",SUM(E9:F9,I9)+IF(G9="",0,IF(G9&gt;0,G9,-G9))))))</f>
        <v>35.4</v>
      </c>
      <c r="K9" s="3">
        <f>IFERROR(RANK(J9,$J$5:$J$27,1),"")</f>
        <v>5</v>
      </c>
      <c r="O9" s="37"/>
      <c r="P9" s="37"/>
      <c r="Q9" s="37"/>
      <c r="S9" s="42">
        <f>(ROUNDDOWN(R9,0)*60)+((R9-ROUNDDOWN(R9,0))*100)</f>
        <v>0</v>
      </c>
    </row>
    <row r="10" spans="1:19" x14ac:dyDescent="0.2">
      <c r="A10" s="64">
        <v>375</v>
      </c>
      <c r="B10" s="3" t="str">
        <f>IFERROR(VLOOKUP($A10,Entries!$A:$F,4,FALSE),"")</f>
        <v>Hilary Lavender</v>
      </c>
      <c r="C10" s="3" t="str">
        <f>IFERROR(VLOOKUP($A10,Entries!$A:$F,5,FALSE),"")</f>
        <v>Padasion</v>
      </c>
      <c r="D10" s="3" t="str">
        <f>IFERROR(VLOOKUP($A10,Entries!$A:$F,6,FALSE),"")</f>
        <v>Kennet Vale</v>
      </c>
      <c r="E10" s="35">
        <v>35.799999999999997</v>
      </c>
      <c r="F10" s="66">
        <v>0</v>
      </c>
      <c r="G10" s="35">
        <v>0</v>
      </c>
      <c r="H10" s="67">
        <v>3.5</v>
      </c>
      <c r="I10" s="66">
        <v>0</v>
      </c>
      <c r="J10" s="35">
        <f>IF(F10="E","E",IF(I10="E","E",IF(F10="R","R",IF(I10="R","R",SUM(E10:F10,I10)+IF(G10="",0,IF(G10&gt;0,G10,-G10))))))</f>
        <v>35.799999999999997</v>
      </c>
      <c r="K10" s="3">
        <f>IFERROR(RANK(J10,$J$5:$J$27,1),"")</f>
        <v>6</v>
      </c>
      <c r="O10" s="37"/>
      <c r="P10" s="37"/>
      <c r="Q10" s="37"/>
      <c r="S10" s="42">
        <f>(ROUNDDOWN(R10,0)*60)+((R10-ROUNDDOWN(R10,0))*100)</f>
        <v>0</v>
      </c>
    </row>
    <row r="11" spans="1:19" x14ac:dyDescent="0.2">
      <c r="A11" s="64">
        <v>356</v>
      </c>
      <c r="B11" s="3" t="str">
        <f>IFERROR(VLOOKUP($A11,Entries!$A:$F,4,FALSE),"")</f>
        <v>Vicki Ashmead</v>
      </c>
      <c r="C11" s="3" t="str">
        <f>IFERROR(VLOOKUP($A11,Entries!$A:$F,5,FALSE),"")</f>
        <v>Orlando Bloom</v>
      </c>
      <c r="D11" s="3" t="str">
        <f>IFERROR(VLOOKUP($A11,Entries!$A:$F,6,FALSE),"")</f>
        <v>Frampton Family</v>
      </c>
      <c r="E11" s="35">
        <v>31.5</v>
      </c>
      <c r="F11" s="66">
        <v>4</v>
      </c>
      <c r="G11" s="35">
        <v>2</v>
      </c>
      <c r="H11" s="67">
        <v>4.04</v>
      </c>
      <c r="I11" s="66">
        <v>0</v>
      </c>
      <c r="J11" s="35">
        <f>IF(F11="E","E",IF(I11="E","E",IF(F11="R","R",IF(I11="R","R",SUM(E11:F11,I11)+IF(G11="",0,IF(G11&gt;0,G11,-G11))))))</f>
        <v>37.5</v>
      </c>
      <c r="K11" s="3">
        <f>IFERROR(RANK(J11,$J$5:$J$27,1),"")</f>
        <v>7</v>
      </c>
      <c r="O11" s="37"/>
      <c r="P11" s="37"/>
      <c r="Q11" s="37"/>
      <c r="S11" s="42">
        <f>(ROUNDDOWN(R11,0)*60)+((R11-ROUNDDOWN(R11,0))*100)</f>
        <v>0</v>
      </c>
    </row>
    <row r="12" spans="1:19" x14ac:dyDescent="0.2">
      <c r="A12" s="64">
        <v>363</v>
      </c>
      <c r="B12" s="3" t="str">
        <f>IFERROR(VLOOKUP($A12,Entries!$A:$F,4,FALSE),"")</f>
        <v>Judith Wilson</v>
      </c>
      <c r="C12" s="3" t="str">
        <f>IFERROR(VLOOKUP($A12,Entries!$A:$F,5,FALSE),"")</f>
        <v>Rio Sandchez</v>
      </c>
      <c r="D12" s="3" t="str">
        <f>IFERROR(VLOOKUP($A12,Entries!$A:$F,6,FALSE),"")</f>
        <v>VWH</v>
      </c>
      <c r="E12" s="35">
        <v>37.799999999999997</v>
      </c>
      <c r="F12" s="66">
        <v>0</v>
      </c>
      <c r="G12" s="35">
        <v>0</v>
      </c>
      <c r="H12" s="67">
        <v>3.59</v>
      </c>
      <c r="I12" s="66">
        <v>0</v>
      </c>
      <c r="J12" s="35">
        <f>IF(F12="E","E",IF(I12="E","E",IF(F12="R","R",IF(I12="R","R",SUM(E12:F12,I12)+IF(G12="",0,IF(G12&gt;0,G12,-G12))))))</f>
        <v>37.799999999999997</v>
      </c>
      <c r="K12" s="3">
        <f>IFERROR(RANK(J12,$J$5:$J$27,1),"")</f>
        <v>8</v>
      </c>
      <c r="O12" s="37"/>
      <c r="P12" s="37"/>
      <c r="Q12" s="37"/>
      <c r="S12" s="42">
        <f>(ROUNDDOWN(R12,0)*60)+((R12-ROUNDDOWN(R12,0))*100)</f>
        <v>0</v>
      </c>
    </row>
    <row r="13" spans="1:19" x14ac:dyDescent="0.2">
      <c r="A13" s="64">
        <v>367</v>
      </c>
      <c r="B13" s="3" t="str">
        <f>IFERROR(VLOOKUP($A13,Entries!$A:$F,4,FALSE),"")</f>
        <v>Adrian Palmer</v>
      </c>
      <c r="C13" s="3" t="str">
        <f>IFERROR(VLOOKUP($A13,Entries!$A:$F,5,FALSE),"")</f>
        <v>Chilli Pepper II</v>
      </c>
      <c r="D13" s="3" t="str">
        <f>IFERROR(VLOOKUP($A13,Entries!$A:$F,6,FALSE),"")</f>
        <v>Kings Leaze</v>
      </c>
      <c r="E13" s="35">
        <v>35.799999999999997</v>
      </c>
      <c r="F13" s="66">
        <v>0</v>
      </c>
      <c r="G13" s="35">
        <v>2</v>
      </c>
      <c r="H13" s="67">
        <v>4.04</v>
      </c>
      <c r="I13" s="66">
        <v>0</v>
      </c>
      <c r="J13" s="35">
        <f>IF(F13="E","E",IF(I13="E","E",IF(F13="R","R",IF(I13="R","R",SUM(E13:F13,I13)+IF(G13="",0,IF(G13&gt;0,G13,-G13))))))</f>
        <v>37.799999999999997</v>
      </c>
      <c r="K13" s="3">
        <f>IFERROR(RANK(J13,$J$5:$J$27,1),"")</f>
        <v>8</v>
      </c>
      <c r="O13" s="37"/>
      <c r="P13" s="37"/>
      <c r="Q13" s="37"/>
      <c r="S13" s="42">
        <f>(ROUNDDOWN(R13,0)*60)+((R13-ROUNDDOWN(R13,0))*100)</f>
        <v>0</v>
      </c>
    </row>
    <row r="14" spans="1:19" x14ac:dyDescent="0.2">
      <c r="A14" s="64">
        <v>374</v>
      </c>
      <c r="B14" s="3" t="str">
        <f>IFERROR(VLOOKUP($A14,Entries!$A:$F,4,FALSE),"")</f>
        <v>Wendy Lappington</v>
      </c>
      <c r="C14" s="3" t="str">
        <f>IFERROR(VLOOKUP($A14,Entries!$A:$F,5,FALSE),"")</f>
        <v>Loxley Monkey</v>
      </c>
      <c r="D14" s="3" t="str">
        <f>IFERROR(VLOOKUP($A14,Entries!$A:$F,6,FALSE),"")</f>
        <v>Wessex Gold Shiraz</v>
      </c>
      <c r="E14" s="35">
        <v>35.799999999999997</v>
      </c>
      <c r="F14" s="66">
        <v>0</v>
      </c>
      <c r="G14" s="35">
        <v>3.6</v>
      </c>
      <c r="H14" s="67">
        <v>4.08</v>
      </c>
      <c r="I14" s="66">
        <v>0</v>
      </c>
      <c r="J14" s="35">
        <f>IF(F14="E","E",IF(I14="E","E",IF(F14="R","R",IF(I14="R","R",SUM(E14:F14,I14)+IF(G14="",0,IF(G14&gt;0,G14,-G14))))))</f>
        <v>39.4</v>
      </c>
      <c r="K14" s="3">
        <f>IFERROR(RANK(J14,$J$5:$J$27,1),"")</f>
        <v>10</v>
      </c>
      <c r="O14" s="37"/>
      <c r="P14" s="37"/>
      <c r="Q14" s="37"/>
      <c r="S14" s="42">
        <f>(ROUNDDOWN(R14,0)*60)+((R14-ROUNDDOWN(R14,0))*100)</f>
        <v>0</v>
      </c>
    </row>
    <row r="15" spans="1:19" x14ac:dyDescent="0.2">
      <c r="A15" s="64">
        <v>364</v>
      </c>
      <c r="B15" s="3" t="str">
        <f>IFERROR(VLOOKUP($A15,Entries!$A:$F,4,FALSE),"")</f>
        <v>Penny Hall</v>
      </c>
      <c r="C15" s="3" t="str">
        <f>IFERROR(VLOOKUP($A15,Entries!$A:$F,5,FALSE),"")</f>
        <v>The Marshmallow</v>
      </c>
      <c r="D15" s="3" t="str">
        <f>IFERROR(VLOOKUP($A15,Entries!$A:$F,6,FALSE),"")</f>
        <v>VWH</v>
      </c>
      <c r="E15" s="35">
        <v>31.8</v>
      </c>
      <c r="F15" s="66">
        <v>0</v>
      </c>
      <c r="G15" s="35">
        <v>8.8000000000000007</v>
      </c>
      <c r="H15" s="67">
        <v>4.21</v>
      </c>
      <c r="I15" s="66">
        <v>0</v>
      </c>
      <c r="J15" s="35">
        <f>IF(F15="E","E",IF(I15="E","E",IF(F15="R","R",IF(I15="R","R",SUM(E15:F15,I15)+IF(G15="",0,IF(G15&gt;0,G15,-G15))))))</f>
        <v>40.6</v>
      </c>
      <c r="K15" s="3">
        <f>IFERROR(RANK(J15,$J$5:$J$27,1),"")</f>
        <v>11</v>
      </c>
      <c r="O15" s="37"/>
      <c r="P15" s="37"/>
      <c r="Q15" s="37"/>
      <c r="S15" s="42">
        <f>(ROUNDDOWN(R15,0)*60)+((R15-ROUNDDOWN(R15,0))*100)</f>
        <v>0</v>
      </c>
    </row>
    <row r="16" spans="1:19" x14ac:dyDescent="0.2">
      <c r="A16" s="64">
        <v>362</v>
      </c>
      <c r="B16" s="3" t="str">
        <f>IFERROR(VLOOKUP($A16,Entries!$A:$F,4,FALSE),"")</f>
        <v>Lucy Rixon</v>
      </c>
      <c r="C16" s="3" t="str">
        <f>IFERROR(VLOOKUP($A16,Entries!$A:$F,5,FALSE),"")</f>
        <v>Diamond Queen</v>
      </c>
      <c r="D16" s="3" t="str">
        <f>IFERROR(VLOOKUP($A16,Entries!$A:$F,6,FALSE),"")</f>
        <v>Wessex Gold Claret</v>
      </c>
      <c r="E16" s="35">
        <v>39.5</v>
      </c>
      <c r="F16" s="66">
        <v>4</v>
      </c>
      <c r="G16" s="35">
        <v>0</v>
      </c>
      <c r="H16" s="67">
        <v>3.57</v>
      </c>
      <c r="I16" s="66">
        <v>0</v>
      </c>
      <c r="J16" s="35">
        <f>IF(F16="E","E",IF(I16="E","E",IF(F16="R","R",IF(I16="R","R",SUM(E16:F16,I16)+IF(G16="",0,IF(G16&gt;0,G16,-G16))))))</f>
        <v>43.5</v>
      </c>
      <c r="K16" s="3">
        <f>IFERROR(RANK(J16,$J$5:$J$27,1),"")</f>
        <v>12</v>
      </c>
      <c r="O16" s="37"/>
      <c r="P16" s="37"/>
      <c r="Q16" s="37"/>
      <c r="S16" s="42">
        <f>(ROUNDDOWN(R16,0)*60)+((R16-ROUNDDOWN(R16,0))*100)</f>
        <v>0</v>
      </c>
    </row>
    <row r="17" spans="1:19" x14ac:dyDescent="0.2">
      <c r="A17" s="64">
        <v>377</v>
      </c>
      <c r="B17" s="3" t="str">
        <f>IFERROR(VLOOKUP($A17,Entries!$A:$F,4,FALSE),"")</f>
        <v>Stewart Bowler</v>
      </c>
      <c r="C17" s="3" t="str">
        <f>IFERROR(VLOOKUP($A17,Entries!$A:$F,5,FALSE),"")</f>
        <v>Indian Summer</v>
      </c>
      <c r="D17" s="3" t="str">
        <f>IFERROR(VLOOKUP($A17,Entries!$A:$F,6,FALSE),"")</f>
        <v>Veteran Horse</v>
      </c>
      <c r="E17" s="35">
        <v>41.5</v>
      </c>
      <c r="F17" s="66">
        <v>0</v>
      </c>
      <c r="G17" s="35">
        <v>5.6</v>
      </c>
      <c r="H17" s="67">
        <v>4.13</v>
      </c>
      <c r="I17" s="66">
        <v>0</v>
      </c>
      <c r="J17" s="35">
        <f>IF(F17="E","E",IF(I17="E","E",IF(F17="R","R",IF(I17="R","R",SUM(E17:F17,I17)+IF(G17="",0,IF(G17&gt;0,G17,-G17))))))</f>
        <v>47.1</v>
      </c>
      <c r="K17" s="3">
        <f>IFERROR(RANK(J17,$J$5:$J$27,1),"")</f>
        <v>13</v>
      </c>
      <c r="O17" s="37"/>
      <c r="P17" s="37"/>
      <c r="Q17" s="37"/>
      <c r="S17" s="42">
        <f>(ROUNDDOWN(R17,0)*60)+((R17-ROUNDDOWN(R17,0))*100)</f>
        <v>0</v>
      </c>
    </row>
    <row r="18" spans="1:19" x14ac:dyDescent="0.2">
      <c r="A18" s="64">
        <v>355</v>
      </c>
      <c r="B18" s="3" t="s">
        <v>171</v>
      </c>
      <c r="C18" s="3" t="s">
        <v>172</v>
      </c>
      <c r="D18" s="3" t="str">
        <f>IFERROR(VLOOKUP($A18,Entries!$A:$F,6,FALSE),"")</f>
        <v>Frampton Family</v>
      </c>
      <c r="E18" s="35">
        <v>40</v>
      </c>
      <c r="F18" s="66">
        <v>0</v>
      </c>
      <c r="G18" s="35">
        <v>9.6</v>
      </c>
      <c r="H18" s="67">
        <v>4.2300000000000004</v>
      </c>
      <c r="I18" s="66">
        <v>0</v>
      </c>
      <c r="J18" s="35">
        <f>IF(F18="E","E",IF(I18="E","E",IF(F18="R","R",IF(I18="R","R",SUM(E18:F18,I18)+IF(G18="",0,IF(G18&gt;0,G18,-G18))))))</f>
        <v>49.6</v>
      </c>
      <c r="K18" s="3">
        <f>IFERROR(RANK(J18,$J$5:$J$27,1),"")</f>
        <v>14</v>
      </c>
      <c r="O18" s="37"/>
      <c r="P18" s="37"/>
      <c r="Q18" s="37"/>
      <c r="S18" s="42">
        <f>(ROUNDDOWN(R18,0)*60)+((R18-ROUNDDOWN(R18,0))*100)</f>
        <v>0</v>
      </c>
    </row>
    <row r="19" spans="1:19" x14ac:dyDescent="0.2">
      <c r="A19" s="64">
        <v>361</v>
      </c>
      <c r="B19" s="3" t="str">
        <f>IFERROR(VLOOKUP($A19,Entries!$A:$F,4,FALSE),"")</f>
        <v>Jo Manning</v>
      </c>
      <c r="C19" s="3" t="str">
        <f>IFERROR(VLOOKUP($A19,Entries!$A:$F,5,FALSE),"")</f>
        <v>Llanbabo Liberty</v>
      </c>
      <c r="D19" s="3" t="str">
        <f>IFERROR(VLOOKUP($A19,Entries!$A:$F,6,FALSE),"")</f>
        <v>Wessex Gold Claret</v>
      </c>
      <c r="E19" s="35">
        <v>38.799999999999997</v>
      </c>
      <c r="F19" s="66">
        <v>12</v>
      </c>
      <c r="G19" s="35">
        <v>2</v>
      </c>
      <c r="H19" s="67">
        <v>4.04</v>
      </c>
      <c r="I19" s="66">
        <v>0</v>
      </c>
      <c r="J19" s="35">
        <f>IF(F19="E","E",IF(I19="E","E",IF(F19="R","R",IF(I19="R","R",SUM(E19:F19,I19)+IF(G19="",0,IF(G19&gt;0,G19,-G19))))))</f>
        <v>52.8</v>
      </c>
      <c r="K19" s="3">
        <f>IFERROR(RANK(J19,$J$5:$J$27,1),"")</f>
        <v>15</v>
      </c>
      <c r="O19" s="37"/>
      <c r="P19" s="37"/>
      <c r="Q19" s="37"/>
      <c r="S19" s="42">
        <f>(ROUNDDOWN(R19,0)*60)+((R19-ROUNDDOWN(R19,0))*100)</f>
        <v>0</v>
      </c>
    </row>
    <row r="20" spans="1:19" x14ac:dyDescent="0.2">
      <c r="A20" s="64">
        <v>358</v>
      </c>
      <c r="B20" s="3" t="str">
        <f>IFERROR(VLOOKUP($A20,Entries!$A:$F,4,FALSE),"")</f>
        <v>Jill McFarland</v>
      </c>
      <c r="C20" s="3" t="str">
        <f>IFERROR(VLOOKUP($A20,Entries!$A:$F,5,FALSE),"")</f>
        <v>Knockanna</v>
      </c>
      <c r="D20" s="3" t="str">
        <f>IFERROR(VLOOKUP($A20,Entries!$A:$F,6,FALSE),"")</f>
        <v>Berkeley Birds</v>
      </c>
      <c r="E20" s="35">
        <v>35.799999999999997</v>
      </c>
      <c r="F20" s="66">
        <v>0</v>
      </c>
      <c r="G20" s="35">
        <v>18</v>
      </c>
      <c r="H20" s="67">
        <v>4.4400000000000004</v>
      </c>
      <c r="I20" s="66">
        <v>0</v>
      </c>
      <c r="J20" s="35">
        <f>IF(F20="E","E",IF(I20="E","E",IF(F20="R","R",IF(I20="R","R",SUM(E20:F20,I20)+IF(G20="",0,IF(G20&gt;0,G20,-G20))))))</f>
        <v>53.8</v>
      </c>
      <c r="K20" s="3">
        <f>IFERROR(RANK(J20,$J$5:$J$27,1),"")</f>
        <v>16</v>
      </c>
      <c r="O20" s="37"/>
      <c r="P20" s="37"/>
      <c r="Q20" s="37"/>
      <c r="S20" s="42">
        <f>(ROUNDDOWN(R20,0)*60)+((R20-ROUNDDOWN(R20,0))*100)</f>
        <v>0</v>
      </c>
    </row>
    <row r="21" spans="1:19" x14ac:dyDescent="0.2">
      <c r="A21" s="64">
        <v>379</v>
      </c>
      <c r="B21" s="3" t="str">
        <f>IFERROR(VLOOKUP($A21,Entries!$A:$F,4,FALSE),"")</f>
        <v>Chris Clark</v>
      </c>
      <c r="C21" s="3" t="str">
        <f>IFERROR(VLOOKUP($A21,Entries!$A:$F,5,FALSE),"")</f>
        <v>Croesnant Caradog</v>
      </c>
      <c r="D21" s="3" t="str">
        <f>IFERROR(VLOOKUP($A21,Entries!$A:$F,6,FALSE),"")</f>
        <v>Cotswold Edge</v>
      </c>
      <c r="E21" s="35">
        <v>34.299999999999997</v>
      </c>
      <c r="F21" s="66">
        <v>8</v>
      </c>
      <c r="G21" s="35">
        <v>15.2</v>
      </c>
      <c r="H21" s="67">
        <v>4.37</v>
      </c>
      <c r="I21" s="66">
        <v>0</v>
      </c>
      <c r="J21" s="35">
        <f>IF(F21="E","E",IF(I21="E","E",IF(F21="R","R",IF(I21="R","R",SUM(E21:F21,I21)+IF(G21="",0,IF(G21&gt;0,G21,-G21))))))</f>
        <v>57.5</v>
      </c>
      <c r="K21" s="3">
        <f>IFERROR(RANK(J21,$J$5:$J$27,1),"")</f>
        <v>17</v>
      </c>
      <c r="O21" s="37"/>
      <c r="P21" s="37"/>
      <c r="Q21" s="37"/>
      <c r="S21" s="42">
        <f>(ROUNDDOWN(R21,0)*60)+((R21-ROUNDDOWN(R21,0))*100)</f>
        <v>0</v>
      </c>
    </row>
    <row r="22" spans="1:19" x14ac:dyDescent="0.2">
      <c r="A22" s="64">
        <v>370</v>
      </c>
      <c r="B22" s="3" t="str">
        <f>IFERROR(VLOOKUP($A22,Entries!$A:$F,4,FALSE),"")</f>
        <v>Hannah Vaughn</v>
      </c>
      <c r="C22" s="3" t="str">
        <f>IFERROR(VLOOKUP($A22,Entries!$A:$F,5,FALSE),"")</f>
        <v>Lilac Time</v>
      </c>
      <c r="D22" s="3" t="str">
        <f>IFERROR(VLOOKUP($A22,Entries!$A:$F,6,FALSE),"")</f>
        <v>Bath</v>
      </c>
      <c r="E22" s="35">
        <v>46.8</v>
      </c>
      <c r="F22" s="66">
        <v>8</v>
      </c>
      <c r="G22" s="35">
        <v>7.2</v>
      </c>
      <c r="H22" s="67">
        <v>4.17</v>
      </c>
      <c r="I22" s="66">
        <v>0</v>
      </c>
      <c r="J22" s="35">
        <f>IF(F22="E","E",IF(I22="E","E",IF(F22="R","R",IF(I22="R","R",SUM(E22:F22,I22)+IF(G22="",0,IF(G22&gt;0,G22,-G22))))))</f>
        <v>62</v>
      </c>
      <c r="K22" s="3">
        <f>IFERROR(RANK(J22,$J$5:$J$27,1),"")</f>
        <v>18</v>
      </c>
      <c r="O22" s="37"/>
      <c r="P22" s="37"/>
      <c r="Q22" s="37"/>
      <c r="S22" s="42">
        <f>(ROUNDDOWN(R22,0)*60)+((R22-ROUNDDOWN(R22,0))*100)</f>
        <v>0</v>
      </c>
    </row>
    <row r="23" spans="1:19" x14ac:dyDescent="0.2">
      <c r="A23" s="64">
        <v>378</v>
      </c>
      <c r="B23" s="3" t="str">
        <f>IFERROR(VLOOKUP($A23,Entries!$A:$F,4,FALSE),"")</f>
        <v>Kathleen Griffiths</v>
      </c>
      <c r="C23" s="3" t="str">
        <f>IFERROR(VLOOKUP($A23,Entries!$A:$F,5,FALSE),"")</f>
        <v>Kiara</v>
      </c>
      <c r="D23" s="3" t="str">
        <f>IFERROR(VLOOKUP($A23,Entries!$A:$F,6,FALSE),"")</f>
        <v>Veteran Horse</v>
      </c>
      <c r="E23" s="35">
        <v>39.5</v>
      </c>
      <c r="F23" s="66">
        <v>4</v>
      </c>
      <c r="G23" s="35">
        <v>21.2</v>
      </c>
      <c r="H23" s="67">
        <v>4.5199999999999996</v>
      </c>
      <c r="I23" s="66">
        <v>0</v>
      </c>
      <c r="J23" s="35">
        <f>IF(F23="E","E",IF(I23="E","E",IF(F23="R","R",IF(I23="R","R",SUM(E23:F23,I23)+IF(G23="",0,IF(G23&gt;0,G23,-G23))))))</f>
        <v>64.7</v>
      </c>
      <c r="K23" s="3">
        <f>IFERROR(RANK(J23,$J$5:$J$27,1),"")</f>
        <v>19</v>
      </c>
      <c r="O23" s="37"/>
      <c r="P23" s="37"/>
      <c r="Q23" s="37"/>
      <c r="S23" s="42">
        <f>(ROUNDDOWN(R23,0)*60)+((R23-ROUNDDOWN(R23,0))*100)</f>
        <v>0</v>
      </c>
    </row>
    <row r="24" spans="1:19" x14ac:dyDescent="0.2">
      <c r="A24" s="64">
        <v>360</v>
      </c>
      <c r="B24" s="3" t="str">
        <f>IFERROR(VLOOKUP($A24,Entries!$A:$F,4,FALSE),"")</f>
        <v>Kelly Yeoman</v>
      </c>
      <c r="C24" s="3" t="str">
        <f>IFERROR(VLOOKUP($A24,Entries!$A:$F,5,FALSE),"")</f>
        <v>Huckleberry Finn</v>
      </c>
      <c r="D24" s="3" t="str">
        <f>IFERROR(VLOOKUP($A24,Entries!$A:$F,6,FALSE),"")</f>
        <v>Severn Vale</v>
      </c>
      <c r="E24" s="35">
        <v>39</v>
      </c>
      <c r="F24" s="66">
        <v>4</v>
      </c>
      <c r="G24" s="35">
        <v>8.4</v>
      </c>
      <c r="H24" s="67">
        <v>4.2</v>
      </c>
      <c r="I24" s="66">
        <v>20</v>
      </c>
      <c r="J24" s="35">
        <f>IF(F24="E","E",IF(I24="E","E",IF(F24="R","R",IF(I24="R","R",SUM(E24:F24,I24)+IF(G24="",0,IF(G24&gt;0,G24,-G24))))))</f>
        <v>71.400000000000006</v>
      </c>
      <c r="K24" s="3">
        <f>IFERROR(RANK(J24,$J$5:$J$27,1),"")</f>
        <v>20</v>
      </c>
      <c r="O24" s="37"/>
      <c r="P24" s="37"/>
      <c r="Q24" s="37"/>
      <c r="S24" s="42">
        <f>(ROUNDDOWN(R24,0)*60)+((R24-ROUNDDOWN(R24,0))*100)</f>
        <v>0</v>
      </c>
    </row>
    <row r="25" spans="1:19" x14ac:dyDescent="0.2">
      <c r="A25" s="64">
        <v>376</v>
      </c>
      <c r="B25" s="3" t="str">
        <f>IFERROR(VLOOKUP($A25,Entries!$A:$F,4,FALSE),"")</f>
        <v>Jan Reeves</v>
      </c>
      <c r="C25" s="3" t="str">
        <f>IFERROR(VLOOKUP($A25,Entries!$A:$F,5,FALSE),"")</f>
        <v>Golden Clover North</v>
      </c>
      <c r="D25" s="3" t="str">
        <f>IFERROR(VLOOKUP($A25,Entries!$A:$F,6,FALSE),"")</f>
        <v>Kennet Vale</v>
      </c>
      <c r="E25" s="35">
        <v>34</v>
      </c>
      <c r="F25" s="66">
        <v>0</v>
      </c>
      <c r="G25" s="35">
        <v>19.2</v>
      </c>
      <c r="H25" s="67">
        <v>4.47</v>
      </c>
      <c r="I25" s="66">
        <v>40</v>
      </c>
      <c r="J25" s="35">
        <f>IF(F25="E","E",IF(I25="E","E",IF(F25="R","R",IF(I25="R","R",SUM(E25:F25,I25)+IF(G25="",0,IF(G25&gt;0,G25,-G25))))))</f>
        <v>93.2</v>
      </c>
      <c r="K25" s="3">
        <f>IFERROR(RANK(J25,$J$5:$J$27,1),"")</f>
        <v>21</v>
      </c>
      <c r="O25" s="37"/>
      <c r="P25" s="37"/>
      <c r="Q25" s="37"/>
      <c r="S25" s="42">
        <f>(ROUNDDOWN(R25,0)*60)+((R25-ROUNDDOWN(R25,0))*100)</f>
        <v>0</v>
      </c>
    </row>
    <row r="26" spans="1:19" x14ac:dyDescent="0.2">
      <c r="A26" s="64">
        <v>359</v>
      </c>
      <c r="B26" s="3" t="str">
        <f>IFERROR(VLOOKUP($A26,Entries!$A:$F,4,FALSE),"")</f>
        <v>Maddie Lacey-Duke</v>
      </c>
      <c r="C26" s="3" t="str">
        <f>IFERROR(VLOOKUP($A26,Entries!$A:$F,5,FALSE),"")</f>
        <v>Joszka</v>
      </c>
      <c r="D26" s="3" t="str">
        <f>IFERROR(VLOOKUP($A26,Entries!$A:$F,6,FALSE),"")</f>
        <v>Severn Vale</v>
      </c>
      <c r="E26" s="35">
        <v>32.799999999999997</v>
      </c>
      <c r="F26" s="66">
        <v>0</v>
      </c>
      <c r="G26" s="35">
        <v>7.2</v>
      </c>
      <c r="H26" s="67">
        <v>4.17</v>
      </c>
      <c r="I26" s="66" t="s">
        <v>442</v>
      </c>
      <c r="J26" s="35" t="s">
        <v>33</v>
      </c>
      <c r="K26" s="3" t="s">
        <v>33</v>
      </c>
      <c r="O26" s="37"/>
      <c r="P26" s="37"/>
      <c r="Q26" s="37"/>
      <c r="S26" s="42">
        <f>(ROUNDDOWN(R26,0)*60)+((R26-ROUNDDOWN(R26,0))*100)</f>
        <v>0</v>
      </c>
    </row>
    <row r="27" spans="1:19" x14ac:dyDescent="0.2">
      <c r="A27" s="64">
        <v>365</v>
      </c>
      <c r="B27" s="3" t="s">
        <v>449</v>
      </c>
      <c r="C27" s="3" t="str">
        <f>IFERROR(VLOOKUP($A27,Entries!$A:$F,5,FALSE),"")</f>
        <v>Indian Summer</v>
      </c>
      <c r="D27" s="3" t="str">
        <f>IFERROR(VLOOKUP($A27,Entries!$A:$F,6,FALSE),"")</f>
        <v>Swindon</v>
      </c>
      <c r="E27" s="35">
        <v>31.8</v>
      </c>
      <c r="F27" s="66">
        <v>4</v>
      </c>
      <c r="G27" s="35" t="s">
        <v>451</v>
      </c>
      <c r="H27" s="67" t="s">
        <v>451</v>
      </c>
      <c r="I27" s="66" t="s">
        <v>452</v>
      </c>
      <c r="J27" s="35" t="s">
        <v>458</v>
      </c>
      <c r="K27" s="3" t="s">
        <v>458</v>
      </c>
      <c r="O27" s="37"/>
      <c r="P27" s="37"/>
      <c r="Q27" s="37"/>
      <c r="S27" s="42">
        <f>(ROUNDDOWN(R27,0)*60)+((R27-ROUNDDOWN(R27,0))*100)</f>
        <v>0</v>
      </c>
    </row>
    <row r="28" spans="1:19" x14ac:dyDescent="0.2">
      <c r="A28" s="37"/>
      <c r="E28" s="26"/>
      <c r="F28" s="54"/>
      <c r="G28" s="26"/>
      <c r="H28" s="55"/>
      <c r="I28" s="54"/>
      <c r="J28" s="26"/>
      <c r="O28" s="37"/>
      <c r="P28" s="37"/>
      <c r="Q28" s="37"/>
      <c r="S28" s="42"/>
    </row>
    <row r="29" spans="1:19" ht="18" x14ac:dyDescent="0.25">
      <c r="A29" s="62" t="s">
        <v>432</v>
      </c>
      <c r="E29" s="26"/>
      <c r="F29" s="54"/>
      <c r="G29" s="26"/>
      <c r="H29" s="55"/>
      <c r="I29" s="54"/>
      <c r="J29" s="26"/>
      <c r="O29" s="37"/>
      <c r="P29" s="37"/>
      <c r="Q29" s="37"/>
      <c r="S29" s="42"/>
    </row>
    <row r="30" spans="1:19" x14ac:dyDescent="0.2">
      <c r="A30" s="37"/>
      <c r="E30" s="26"/>
      <c r="F30" s="54"/>
      <c r="G30" s="26"/>
      <c r="H30" s="55"/>
      <c r="I30" s="54"/>
      <c r="J30" s="26"/>
      <c r="O30" s="37"/>
      <c r="P30" s="37"/>
      <c r="Q30" s="37"/>
      <c r="S30" s="42"/>
    </row>
    <row r="31" spans="1:19" s="29" customFormat="1" ht="15" x14ac:dyDescent="0.25">
      <c r="A31" s="32" t="s">
        <v>28</v>
      </c>
      <c r="B31" s="32" t="s">
        <v>1</v>
      </c>
      <c r="C31" s="32" t="s">
        <v>2</v>
      </c>
      <c r="D31" s="32" t="s">
        <v>30</v>
      </c>
      <c r="E31" s="63" t="s">
        <v>14</v>
      </c>
      <c r="F31" s="32" t="s">
        <v>7</v>
      </c>
      <c r="G31" s="32" t="s">
        <v>15</v>
      </c>
      <c r="H31" s="32" t="s">
        <v>19</v>
      </c>
      <c r="I31" s="32" t="s">
        <v>16</v>
      </c>
      <c r="J31" s="32" t="s">
        <v>13</v>
      </c>
      <c r="K31" s="32" t="s">
        <v>17</v>
      </c>
      <c r="O31" s="29" t="s">
        <v>6</v>
      </c>
      <c r="P31" s="29" t="s">
        <v>8</v>
      </c>
      <c r="Q31" s="29" t="s">
        <v>9</v>
      </c>
      <c r="R31" s="53" t="s">
        <v>12</v>
      </c>
    </row>
    <row r="32" spans="1:19" x14ac:dyDescent="0.2">
      <c r="A32" s="64">
        <v>381</v>
      </c>
      <c r="B32" s="3" t="s">
        <v>459</v>
      </c>
      <c r="C32" s="3" t="s">
        <v>460</v>
      </c>
      <c r="D32" s="3"/>
      <c r="E32" s="35">
        <v>29.8</v>
      </c>
      <c r="F32" s="66">
        <v>0</v>
      </c>
      <c r="G32" s="35">
        <v>4.8</v>
      </c>
      <c r="H32" s="67">
        <v>4.1100000000000003</v>
      </c>
      <c r="I32" s="66">
        <v>0</v>
      </c>
      <c r="J32" s="35">
        <f>IF(F32="E","E",IF(I32="E","E",IF(F32="R","R",IF(I32="R","R",SUM(E32:F32,I32)+IF(G32="",0,IF(G32&gt;0,G32,-G32))))))</f>
        <v>34.6</v>
      </c>
      <c r="K32" s="3">
        <f>IFERROR(RANK(J32,$J$32:$J$38,1),"")</f>
        <v>1</v>
      </c>
      <c r="O32" s="37"/>
      <c r="P32" s="37"/>
      <c r="Q32" s="37"/>
      <c r="S32" s="42">
        <f>(ROUNDDOWN(R32,0)*60)+((R32-ROUNDDOWN(R32,0))*100)</f>
        <v>0</v>
      </c>
    </row>
    <row r="33" spans="1:19" x14ac:dyDescent="0.2">
      <c r="A33" s="64">
        <v>371</v>
      </c>
      <c r="B33" s="3" t="str">
        <f>IFERROR(VLOOKUP($A33,Entries!$A:$F,4,FALSE),"")</f>
        <v>Louise Burns</v>
      </c>
      <c r="C33" s="3" t="str">
        <f>IFERROR(VLOOKUP($A33,Entries!$A:$F,5,FALSE),"")</f>
        <v>Emir Bagatelle</v>
      </c>
      <c r="D33" s="3" t="str">
        <f>IFERROR(VLOOKUP($A33,Entries!$A:$F,6,FALSE),"")</f>
        <v xml:space="preserve"> </v>
      </c>
      <c r="E33" s="35">
        <v>31.5</v>
      </c>
      <c r="F33" s="66">
        <v>4</v>
      </c>
      <c r="G33" s="35">
        <v>1.6</v>
      </c>
      <c r="H33" s="67">
        <v>4.03</v>
      </c>
      <c r="I33" s="66">
        <v>0</v>
      </c>
      <c r="J33" s="35">
        <f>IF(F33="E","E",IF(I33="E","E",IF(F33="R","R",IF(I33="R","R",SUM(E33:F33,I33)+IF(G33="",0,IF(G33&gt;0,G33,-G33))))))</f>
        <v>37.1</v>
      </c>
      <c r="K33" s="3">
        <v>2</v>
      </c>
      <c r="O33" s="37"/>
      <c r="P33" s="37"/>
      <c r="Q33" s="37"/>
      <c r="S33" s="42">
        <f>(ROUNDDOWN(R33,0)*60)+((R33-ROUNDDOWN(R33,0))*100)</f>
        <v>0</v>
      </c>
    </row>
    <row r="34" spans="1:19" x14ac:dyDescent="0.2">
      <c r="A34" s="64">
        <v>380</v>
      </c>
      <c r="B34" s="3" t="str">
        <f>IFERROR(VLOOKUP($A34,Entries!$A:$F,4,FALSE),"")</f>
        <v>Ellie Clarke</v>
      </c>
      <c r="C34" s="3" t="str">
        <f>IFERROR(VLOOKUP($A34,Entries!$A:$F,5,FALSE),"")</f>
        <v>Lady Tash</v>
      </c>
      <c r="D34" s="3" t="str">
        <f>IFERROR(VLOOKUP($A34,Entries!$A:$F,6,FALSE),"")</f>
        <v xml:space="preserve"> </v>
      </c>
      <c r="E34" s="35">
        <v>35.5</v>
      </c>
      <c r="F34" s="66">
        <v>8</v>
      </c>
      <c r="G34" s="35">
        <v>14.4</v>
      </c>
      <c r="H34" s="67">
        <v>4.3499999999999996</v>
      </c>
      <c r="I34" s="66">
        <v>0</v>
      </c>
      <c r="J34" s="35">
        <f>IF(F34="E","E",IF(I34="E","E",IF(F34="R","R",IF(I34="R","R",SUM(E34:F34,I34)+IF(G34="",0,IF(G34&gt;0,G34,-G34))))))</f>
        <v>57.9</v>
      </c>
      <c r="K34" s="3">
        <v>3</v>
      </c>
      <c r="O34" s="37"/>
      <c r="P34" s="37"/>
      <c r="Q34" s="37"/>
      <c r="S34" s="42">
        <f>(ROUNDDOWN(R34,0)*60)+((R34-ROUNDDOWN(R34,0))*100)</f>
        <v>0</v>
      </c>
    </row>
    <row r="35" spans="1:19" x14ac:dyDescent="0.2">
      <c r="A35" s="64">
        <v>354</v>
      </c>
      <c r="B35" s="3" t="str">
        <f>IFERROR(VLOOKUP($A35,Entries!$A:$F,4,FALSE),"")</f>
        <v>Luke Bull</v>
      </c>
      <c r="C35" s="3" t="str">
        <f>IFERROR(VLOOKUP($A35,Entries!$A:$F,5,FALSE),"")</f>
        <v>Jerry</v>
      </c>
      <c r="D35" s="3" t="str">
        <f>IFERROR(VLOOKUP($A35,Entries!$A:$F,6,FALSE),"")</f>
        <v xml:space="preserve"> </v>
      </c>
      <c r="E35" s="35">
        <v>37.299999999999997</v>
      </c>
      <c r="F35" s="66">
        <v>9</v>
      </c>
      <c r="G35" s="35">
        <v>17.2</v>
      </c>
      <c r="H35" s="67">
        <v>4.42</v>
      </c>
      <c r="I35" s="66">
        <v>20</v>
      </c>
      <c r="J35" s="35">
        <f>IF(F35="E","E",IF(I35="E","E",IF(F35="R","R",IF(I35="R","R",SUM(E35:F35,I35)+IF(G35="",0,IF(G35&gt;0,G35,-G35))))))</f>
        <v>83.5</v>
      </c>
      <c r="K35" s="3">
        <v>4</v>
      </c>
      <c r="O35" s="37"/>
      <c r="P35" s="37"/>
      <c r="Q35" s="37"/>
      <c r="S35" s="42">
        <f>(ROUNDDOWN(R35,0)*60)+((R35-ROUNDDOWN(R35,0))*100)</f>
        <v>0</v>
      </c>
    </row>
    <row r="36" spans="1:19" x14ac:dyDescent="0.2">
      <c r="A36" s="64">
        <v>351</v>
      </c>
      <c r="B36" s="3" t="str">
        <f>IFERROR(VLOOKUP($A36,Entries!$A:$F,4,FALSE),"")</f>
        <v>Lauren Blake</v>
      </c>
      <c r="C36" s="3" t="str">
        <f>IFERROR(VLOOKUP($A36,Entries!$A:$F,5,FALSE),"")</f>
        <v>Tiptoe Firefox</v>
      </c>
      <c r="D36" s="3" t="str">
        <f>IFERROR(VLOOKUP($A36,Entries!$A:$F,6,FALSE),"")</f>
        <v xml:space="preserve"> </v>
      </c>
      <c r="E36" s="35">
        <v>38</v>
      </c>
      <c r="F36" s="66">
        <v>34</v>
      </c>
      <c r="G36" s="35">
        <v>29.2</v>
      </c>
      <c r="H36" s="67">
        <v>5.12</v>
      </c>
      <c r="I36" s="66">
        <v>20</v>
      </c>
      <c r="J36" s="35">
        <f>IF(F36="E","E",IF(I36="E","E",IF(F36="R","R",IF(I36="R","R",SUM(E36:F36,I36)+IF(G36="",0,IF(G36&gt;0,G36,-G36))))))</f>
        <v>121.2</v>
      </c>
      <c r="K36" s="3">
        <f>IFERROR(RANK(J36,$J$32:$J$38,1),"")</f>
        <v>5</v>
      </c>
      <c r="O36" s="37"/>
      <c r="P36" s="37"/>
      <c r="Q36" s="37"/>
      <c r="S36" s="42">
        <f>(ROUNDDOWN(R36,0)*60)+((R36-ROUNDDOWN(R36,0))*100)</f>
        <v>0</v>
      </c>
    </row>
    <row r="37" spans="1:19" x14ac:dyDescent="0.2">
      <c r="A37" s="64">
        <v>372</v>
      </c>
      <c r="B37" s="3" t="str">
        <f>IFERROR(VLOOKUP($A37,Entries!$A:$F,4,FALSE),"")</f>
        <v>Hannah Merrett</v>
      </c>
      <c r="C37" s="3" t="str">
        <f>IFERROR(VLOOKUP($A37,Entries!$A:$F,5,FALSE),"")</f>
        <v>Merlin</v>
      </c>
      <c r="D37" s="3" t="str">
        <f>IFERROR(VLOOKUP($A37,Entries!$A:$F,6,FALSE),"")</f>
        <v xml:space="preserve"> </v>
      </c>
      <c r="E37" s="35">
        <v>31</v>
      </c>
      <c r="F37" s="66">
        <v>11</v>
      </c>
      <c r="G37" s="35">
        <v>42.4</v>
      </c>
      <c r="H37" s="67">
        <v>5.45</v>
      </c>
      <c r="I37" s="66">
        <v>40</v>
      </c>
      <c r="J37" s="35">
        <f>IF(F37="E","E",IF(I37="E","E",IF(F37="R","R",IF(I37="R","R",SUM(E37:F37,I37)+IF(G37="",0,IF(G37&gt;0,G37,-G37))))))</f>
        <v>124.4</v>
      </c>
      <c r="K37" s="3">
        <v>6</v>
      </c>
      <c r="O37" s="37"/>
      <c r="P37" s="37"/>
      <c r="Q37" s="37"/>
      <c r="S37" s="42">
        <f>(ROUNDDOWN(R37,0)*60)+((R37-ROUNDDOWN(R37,0))*100)</f>
        <v>0</v>
      </c>
    </row>
    <row r="38" spans="1:19" x14ac:dyDescent="0.2">
      <c r="A38" s="64">
        <v>353</v>
      </c>
      <c r="B38" s="3" t="str">
        <f>IFERROR(VLOOKUP($A38,Entries!$A:$F,4,FALSE),"")</f>
        <v>Lauren Taylor</v>
      </c>
      <c r="C38" s="3" t="str">
        <f>IFERROR(VLOOKUP($A38,Entries!$A:$F,5,FALSE),"")</f>
        <v>Fundador</v>
      </c>
      <c r="D38" s="3" t="str">
        <f>IFERROR(VLOOKUP($A38,Entries!$A:$F,6,FALSE),"")</f>
        <v xml:space="preserve"> </v>
      </c>
      <c r="E38" s="35">
        <v>42</v>
      </c>
      <c r="F38" s="66">
        <v>17</v>
      </c>
      <c r="G38" s="35" t="s">
        <v>451</v>
      </c>
      <c r="H38" s="67" t="s">
        <v>451</v>
      </c>
      <c r="I38" s="66" t="s">
        <v>442</v>
      </c>
      <c r="J38" s="35" t="s">
        <v>33</v>
      </c>
      <c r="K38" s="3" t="s">
        <v>33</v>
      </c>
      <c r="O38" s="37"/>
      <c r="P38" s="37"/>
      <c r="Q38" s="37"/>
      <c r="S38" s="42">
        <f>(ROUNDDOWN(R38,0)*60)+((R38-ROUNDDOWN(R38,0))*100)</f>
        <v>0</v>
      </c>
    </row>
  </sheetData>
  <autoFilter ref="A4:T4">
    <sortState ref="A5:S40">
      <sortCondition ref="A4"/>
    </sortState>
  </autoFilter>
  <sortState ref="A32:S38">
    <sortCondition ref="K32:K38"/>
  </sortState>
  <conditionalFormatting sqref="O5:O30 O32:R37">
    <cfRule type="expression" dxfId="83" priority="13">
      <formula>O5=""</formula>
    </cfRule>
  </conditionalFormatting>
  <conditionalFormatting sqref="P5:R5">
    <cfRule type="expression" dxfId="82" priority="12">
      <formula>P5=""</formula>
    </cfRule>
  </conditionalFormatting>
  <conditionalFormatting sqref="P6:R30">
    <cfRule type="expression" dxfId="81" priority="11">
      <formula>P6=""</formula>
    </cfRule>
  </conditionalFormatting>
  <conditionalFormatting sqref="P6:R30">
    <cfRule type="expression" dxfId="80" priority="10">
      <formula>P6=""</formula>
    </cfRule>
  </conditionalFormatting>
  <conditionalFormatting sqref="P6:R30">
    <cfRule type="expression" dxfId="79" priority="8">
      <formula>P6=""</formula>
    </cfRule>
  </conditionalFormatting>
  <conditionalFormatting sqref="K5:K27">
    <cfRule type="duplicateValues" dxfId="78" priority="7"/>
  </conditionalFormatting>
  <conditionalFormatting sqref="K32:K38">
    <cfRule type="duplicateValues" dxfId="77" priority="6"/>
  </conditionalFormatting>
  <conditionalFormatting sqref="O38:R38">
    <cfRule type="expression" dxfId="2" priority="2">
      <formula>O38=""</formula>
    </cfRule>
  </conditionalFormatting>
  <pageMargins left="0.25" right="0.25" top="0.75" bottom="0.75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Entries</vt:lpstr>
      <vt:lpstr>XCT (90)</vt:lpstr>
      <vt:lpstr>XCT (80)</vt:lpstr>
      <vt:lpstr>Sec A</vt:lpstr>
      <vt:lpstr>Sec B</vt:lpstr>
      <vt:lpstr>Sec C</vt:lpstr>
      <vt:lpstr>Sec D</vt:lpstr>
      <vt:lpstr>Sec E</vt:lpstr>
      <vt:lpstr>Sec F</vt:lpstr>
      <vt:lpstr>Sec G</vt:lpstr>
      <vt:lpstr>XC Scoring (90)</vt:lpstr>
      <vt:lpstr>XC Scoring (80)</vt:lpstr>
      <vt:lpstr>A18 S90</vt:lpstr>
      <vt:lpstr>A9 S90</vt:lpstr>
      <vt:lpstr>A9 &amp; A18 J90</vt:lpstr>
      <vt:lpstr>A18 S80</vt:lpstr>
      <vt:lpstr>A9 S80</vt:lpstr>
      <vt:lpstr>XC Times Master (Print)</vt:lpstr>
      <vt:lpstr>'Sec A'!Print_Area</vt:lpstr>
      <vt:lpstr>'Sec B'!Print_Area</vt:lpstr>
      <vt:lpstr>'Sec C'!Print_Area</vt:lpstr>
      <vt:lpstr>'Sec D'!Print_Area</vt:lpstr>
      <vt:lpstr>'Sec E'!Print_Area</vt:lpstr>
      <vt:lpstr>'Sec F'!Print_Area</vt:lpstr>
      <vt:lpstr>'Sec 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ptl91064</dc:creator>
  <cp:lastModifiedBy>Fiona Russell-Brown</cp:lastModifiedBy>
  <cp:lastPrinted>2016-07-09T10:45:01Z</cp:lastPrinted>
  <dcterms:created xsi:type="dcterms:W3CDTF">2016-06-10T20:23:03Z</dcterms:created>
  <dcterms:modified xsi:type="dcterms:W3CDTF">2016-07-09T17:00:05Z</dcterms:modified>
</cp:coreProperties>
</file>