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wse\Documents\Documents\WGRC\"/>
    </mc:Choice>
  </mc:AlternateContent>
  <xr:revisionPtr revIDLastSave="0" documentId="13_ncr:1000001_{9D545638-A046-EA41-BC3C-F00B2591DB8F}" xr6:coauthVersionLast="47" xr6:coauthVersionMax="47" xr10:uidLastSave="{00000000-0000-0000-0000-000000000000}"/>
  <bookViews>
    <workbookView xWindow="0" yWindow="0" windowWidth="23040" windowHeight="9192" tabRatio="811" firstSheet="7" activeTab="10" xr2:uid="{00000000-000D-0000-FFFF-FFFF00000000}"/>
  </bookViews>
  <sheets>
    <sheet name="Entries" sheetId="1" r:id="rId1"/>
    <sheet name="80 A" sheetId="4" r:id="rId2"/>
    <sheet name="80 B" sheetId="50" r:id="rId3"/>
    <sheet name="80 C" sheetId="51" r:id="rId4"/>
    <sheet name="80 D" sheetId="72" r:id="rId5"/>
    <sheet name="80 E" sheetId="73" r:id="rId6"/>
    <sheet name="80 F" sheetId="74" r:id="rId7"/>
    <sheet name="80 G" sheetId="65" r:id="rId8"/>
    <sheet name="90 H" sheetId="62" r:id="rId9"/>
    <sheet name="90 I" sheetId="55" r:id="rId10"/>
    <sheet name="90 J" sheetId="71" r:id="rId11"/>
    <sheet name="90 K" sheetId="75" r:id="rId12"/>
    <sheet name="100 L" sheetId="68" r:id="rId13"/>
    <sheet name="100 M" sheetId="69" r:id="rId14"/>
    <sheet name="100+ N" sheetId="52" r:id="rId15"/>
    <sheet name="Teams (A9 80S)" sheetId="39" r:id="rId16"/>
    <sheet name="Teams (A9 80J)" sheetId="76" r:id="rId17"/>
    <sheet name="Teams (A15 80S)" sheetId="77" r:id="rId18"/>
    <sheet name="Teams (A15 80J)" sheetId="78" r:id="rId19"/>
    <sheet name="Teams (A9 90S)" sheetId="59" r:id="rId20"/>
    <sheet name="Teams (A15 90S)" sheetId="79" r:id="rId21"/>
    <sheet name="DR (80)" sheetId="24" r:id="rId22"/>
    <sheet name="SJ (80)" sheetId="25" r:id="rId23"/>
    <sheet name="XC (80)" sheetId="26" r:id="rId24"/>
    <sheet name="XCT (80)" sheetId="27" r:id="rId25"/>
    <sheet name="DR (100+)" sheetId="66" r:id="rId26"/>
    <sheet name="SJ (100+)" sheetId="67" r:id="rId27"/>
    <sheet name="DR (100)" sheetId="40" r:id="rId28"/>
    <sheet name="SJ (100)" sheetId="43" r:id="rId29"/>
    <sheet name="XC (100)" sheetId="46" r:id="rId30"/>
    <sheet name="XCT (100)" sheetId="48" r:id="rId31"/>
    <sheet name="DR (90)" sheetId="42" r:id="rId32"/>
    <sheet name="DR Score Master (Print)" sheetId="2" state="hidden" r:id="rId33"/>
    <sheet name="XC Times Master (Print)" sheetId="3" state="hidden" r:id="rId34"/>
    <sheet name="SJ (90)" sheetId="44" r:id="rId35"/>
    <sheet name="XC (90)" sheetId="47" r:id="rId36"/>
    <sheet name="XCT (90)" sheetId="49" r:id="rId37"/>
    <sheet name="XCT Master (90)" sheetId="6" r:id="rId38"/>
    <sheet name="XCT Master (100)" sheetId="7" r:id="rId39"/>
    <sheet name="XCT Master (80)" sheetId="8" r:id="rId40"/>
  </sheets>
  <definedNames>
    <definedName name="_xlnm._FilterDatabase" localSheetId="12" hidden="1">'100 L'!$A$5:$O$5</definedName>
    <definedName name="_xlnm._FilterDatabase" localSheetId="13" hidden="1">'100 M'!$A$5:$O$5</definedName>
    <definedName name="_xlnm._FilterDatabase" localSheetId="14" hidden="1">'100+ N'!$A$5:$O$5</definedName>
    <definedName name="_xlnm._FilterDatabase" localSheetId="1" hidden="1">'80 A'!$A$5:$N$5</definedName>
    <definedName name="_xlnm._FilterDatabase" localSheetId="2" hidden="1">'80 B'!$A$5:$N$5</definedName>
    <definedName name="_xlnm._FilterDatabase" localSheetId="3" hidden="1">'80 C'!$A$5:$N$5</definedName>
    <definedName name="_xlnm._FilterDatabase" localSheetId="4" hidden="1">'80 D'!$A$5:$N$5</definedName>
    <definedName name="_xlnm._FilterDatabase" localSheetId="5" hidden="1">'80 E'!$A$5:$N$5</definedName>
    <definedName name="_xlnm._FilterDatabase" localSheetId="6" hidden="1">'80 F'!$A$5:$N$5</definedName>
    <definedName name="_xlnm._FilterDatabase" localSheetId="7" hidden="1">'80 G'!$A$5:$N$5</definedName>
    <definedName name="_xlnm._FilterDatabase" localSheetId="8" hidden="1">'90 H'!$A$5:$N$5</definedName>
    <definedName name="_xlnm._FilterDatabase" localSheetId="9" hidden="1">'90 I'!$A$5:$N$5</definedName>
    <definedName name="_xlnm._FilterDatabase" localSheetId="10" hidden="1">'90 J'!$A$5:$N$5</definedName>
    <definedName name="_xlnm._FilterDatabase" localSheetId="11" hidden="1">'90 K'!$A$5:$N$5</definedName>
    <definedName name="_xlnm._FilterDatabase" localSheetId="31" hidden="1">'DR (90)'!$A$1:$D$120</definedName>
    <definedName name="_xlnm._FilterDatabase" localSheetId="0" hidden="1">Entries!$A$1:$O$192</definedName>
    <definedName name="_xlnm._FilterDatabase" localSheetId="18" hidden="1">'Teams (A15 80J)'!$A$3:$L$3</definedName>
    <definedName name="_xlnm._FilterDatabase" localSheetId="17" hidden="1">'Teams (A15 80S)'!$A$3:$L$3</definedName>
    <definedName name="_xlnm._FilterDatabase" localSheetId="20" hidden="1">'Teams (A15 90S)'!$A$3:$L$3</definedName>
    <definedName name="_xlnm._FilterDatabase" localSheetId="16" hidden="1">'Teams (A9 80J)'!$A$3:$L$3</definedName>
    <definedName name="_xlnm._FilterDatabase" localSheetId="15" hidden="1">'Teams (A9 80S)'!$A$3:$L$3</definedName>
    <definedName name="_xlnm._FilterDatabase" localSheetId="19" hidden="1">'Teams (A9 90S)'!$A$3:$L$3</definedName>
    <definedName name="_xlnm._FilterDatabase" localSheetId="35" hidden="1">'XC (90)'!$A$1:$B$130</definedName>
    <definedName name="_xlnm._FilterDatabase" localSheetId="24" hidden="1">'XCT (80)'!$A$1:$D$121</definedName>
    <definedName name="_xlnm._FilterDatabase" localSheetId="36" hidden="1">'XCT (90)'!$A$1:$D$100</definedName>
    <definedName name="_xlnm.Print_Area" localSheetId="12">'100 L'!$A$1:$L$14</definedName>
    <definedName name="_xlnm.Print_Area" localSheetId="13">'100 M'!$A$1:$L$11</definedName>
    <definedName name="_xlnm.Print_Area" localSheetId="14">'100+ N'!$A$1:$L$12</definedName>
    <definedName name="_xlnm.Print_Area" localSheetId="1">'80 A'!$A$1:$K$27</definedName>
    <definedName name="_xlnm.Print_Area" localSheetId="2">'80 B'!$A$1:$K$21</definedName>
    <definedName name="_xlnm.Print_Area" localSheetId="3">'80 C'!$A$1:$K$27</definedName>
    <definedName name="_xlnm.Print_Area" localSheetId="4">'80 D'!$A$1:$K$17</definedName>
    <definedName name="_xlnm.Print_Area" localSheetId="5">'80 E'!$A$1:$K$37</definedName>
    <definedName name="_xlnm.Print_Area" localSheetId="6">'80 F'!$A$1:$K$7</definedName>
    <definedName name="_xlnm.Print_Area" localSheetId="7">'80 G'!$A$1:$K$6</definedName>
    <definedName name="_xlnm.Print_Area" localSheetId="8">'90 H'!$A$1:$K$7</definedName>
    <definedName name="_xlnm.Print_Area" localSheetId="9">'90 I'!$A$1:$K$23</definedName>
    <definedName name="_xlnm.Print_Area" localSheetId="10">'90 J'!$A$1:$K$29</definedName>
    <definedName name="_xlnm.Print_Area" localSheetId="11">'90 K'!$A$1:$K$11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49" l="1"/>
  <c r="J1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D33" i="49"/>
  <c r="C34" i="49"/>
  <c r="D34" i="49"/>
  <c r="C35" i="49"/>
  <c r="D35" i="49"/>
  <c r="C36" i="49"/>
  <c r="D36" i="49"/>
  <c r="C37" i="49"/>
  <c r="D37" i="49"/>
  <c r="C38" i="49"/>
  <c r="D38" i="49"/>
  <c r="D73" i="24"/>
  <c r="E8" i="73"/>
  <c r="D74" i="24"/>
  <c r="E9" i="73"/>
  <c r="H1" i="49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C113" i="27"/>
  <c r="C114" i="27"/>
  <c r="C115" i="27"/>
  <c r="C116" i="27"/>
  <c r="C117" i="27"/>
  <c r="C118" i="27"/>
  <c r="C119" i="27"/>
  <c r="C120" i="27"/>
  <c r="C71" i="27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D103" i="44"/>
  <c r="D104" i="44"/>
  <c r="D105" i="44"/>
  <c r="D106" i="44"/>
  <c r="D107" i="44"/>
  <c r="D108" i="44"/>
  <c r="D109" i="44"/>
  <c r="D110" i="44"/>
  <c r="D111" i="44"/>
  <c r="D112" i="44"/>
  <c r="D113" i="44"/>
  <c r="D114" i="44"/>
  <c r="D115" i="44"/>
  <c r="D116" i="44"/>
  <c r="D117" i="44"/>
  <c r="D118" i="44"/>
  <c r="D119" i="44"/>
  <c r="D120" i="44"/>
  <c r="D121" i="44"/>
  <c r="D122" i="44"/>
  <c r="D123" i="44"/>
  <c r="D124" i="44"/>
  <c r="D125" i="44"/>
  <c r="D126" i="44"/>
  <c r="D127" i="44"/>
  <c r="D128" i="44"/>
  <c r="C33" i="27"/>
  <c r="C89" i="27"/>
  <c r="C88" i="27"/>
  <c r="C87" i="27"/>
  <c r="C32" i="27"/>
  <c r="C28" i="27"/>
  <c r="C31" i="27"/>
  <c r="C30" i="27"/>
  <c r="C86" i="27"/>
  <c r="C29" i="27"/>
  <c r="C55" i="27"/>
  <c r="C56" i="27"/>
  <c r="C58" i="27"/>
  <c r="C80" i="27"/>
  <c r="C21" i="27"/>
  <c r="C48" i="27"/>
  <c r="C20" i="27"/>
  <c r="C79" i="27"/>
  <c r="C47" i="27"/>
  <c r="C19" i="27"/>
  <c r="C46" i="27"/>
  <c r="C78" i="27"/>
  <c r="C77" i="27"/>
  <c r="C45" i="27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70" i="24"/>
  <c r="D71" i="24"/>
  <c r="D72" i="24"/>
  <c r="D75" i="24"/>
  <c r="D76" i="24"/>
  <c r="C70" i="24"/>
  <c r="C71" i="24"/>
  <c r="C72" i="24"/>
  <c r="C73" i="24"/>
  <c r="C74" i="24"/>
  <c r="C75" i="24"/>
  <c r="C76" i="24"/>
  <c r="C77" i="24"/>
  <c r="C78" i="24"/>
  <c r="F13" i="79"/>
  <c r="F8" i="79"/>
  <c r="F18" i="79"/>
  <c r="E18" i="79"/>
  <c r="D18" i="79"/>
  <c r="C18" i="79"/>
  <c r="B18" i="79"/>
  <c r="E17" i="79"/>
  <c r="D17" i="79"/>
  <c r="C17" i="79"/>
  <c r="B17" i="79"/>
  <c r="E16" i="79"/>
  <c r="D16" i="79"/>
  <c r="C16" i="79"/>
  <c r="B16" i="79"/>
  <c r="E15" i="79"/>
  <c r="D15" i="79"/>
  <c r="C15" i="79"/>
  <c r="B15" i="79"/>
  <c r="E14" i="79"/>
  <c r="D14" i="79"/>
  <c r="C14" i="79"/>
  <c r="B14" i="79"/>
  <c r="E13" i="79"/>
  <c r="D13" i="79"/>
  <c r="C13" i="79"/>
  <c r="B13" i="79"/>
  <c r="E12" i="79"/>
  <c r="D12" i="79"/>
  <c r="C12" i="79"/>
  <c r="B12" i="79"/>
  <c r="E11" i="79"/>
  <c r="D11" i="79"/>
  <c r="C11" i="79"/>
  <c r="B11" i="79"/>
  <c r="E10" i="79"/>
  <c r="D10" i="79"/>
  <c r="C10" i="79"/>
  <c r="B10" i="79"/>
  <c r="E9" i="79"/>
  <c r="D9" i="79"/>
  <c r="C9" i="79"/>
  <c r="B9" i="79"/>
  <c r="E8" i="79"/>
  <c r="D8" i="79"/>
  <c r="C8" i="79"/>
  <c r="B8" i="79"/>
  <c r="E7" i="79"/>
  <c r="D7" i="79"/>
  <c r="C7" i="79"/>
  <c r="B7" i="79"/>
  <c r="E6" i="79"/>
  <c r="D6" i="79"/>
  <c r="C6" i="79"/>
  <c r="B6" i="79"/>
  <c r="E5" i="79"/>
  <c r="D5" i="79"/>
  <c r="C5" i="79"/>
  <c r="B5" i="79"/>
  <c r="E4" i="79"/>
  <c r="D4" i="79"/>
  <c r="C4" i="79"/>
  <c r="B4" i="79"/>
  <c r="F23" i="59"/>
  <c r="F18" i="59"/>
  <c r="F13" i="59"/>
  <c r="F8" i="59"/>
  <c r="E17" i="59"/>
  <c r="D17" i="59"/>
  <c r="C17" i="59"/>
  <c r="B17" i="59"/>
  <c r="E16" i="59"/>
  <c r="D16" i="59"/>
  <c r="C16" i="59"/>
  <c r="B16" i="59"/>
  <c r="E15" i="59"/>
  <c r="D15" i="59"/>
  <c r="C15" i="59"/>
  <c r="B15" i="59"/>
  <c r="E14" i="59"/>
  <c r="D14" i="59"/>
  <c r="C14" i="59"/>
  <c r="B14" i="59"/>
  <c r="E13" i="59"/>
  <c r="D13" i="59"/>
  <c r="C13" i="59"/>
  <c r="B13" i="59"/>
  <c r="E12" i="59"/>
  <c r="D12" i="59"/>
  <c r="C12" i="59"/>
  <c r="B12" i="59"/>
  <c r="E11" i="59"/>
  <c r="D11" i="59"/>
  <c r="C11" i="59"/>
  <c r="B11" i="59"/>
  <c r="E10" i="59"/>
  <c r="D10" i="59"/>
  <c r="C10" i="59"/>
  <c r="B10" i="59"/>
  <c r="E9" i="59"/>
  <c r="D9" i="59"/>
  <c r="C9" i="59"/>
  <c r="B9" i="59"/>
  <c r="E8" i="59"/>
  <c r="D8" i="59"/>
  <c r="C8" i="59"/>
  <c r="B8" i="59"/>
  <c r="F18" i="78"/>
  <c r="F13" i="78"/>
  <c r="F8" i="78"/>
  <c r="F20" i="78"/>
  <c r="E20" i="78"/>
  <c r="D20" i="78"/>
  <c r="C20" i="78"/>
  <c r="B20" i="78"/>
  <c r="F19" i="78"/>
  <c r="E18" i="78"/>
  <c r="D18" i="78"/>
  <c r="C18" i="78"/>
  <c r="B18" i="78"/>
  <c r="E17" i="78"/>
  <c r="D17" i="78"/>
  <c r="C17" i="78"/>
  <c r="B17" i="78"/>
  <c r="E16" i="78"/>
  <c r="D16" i="78"/>
  <c r="C16" i="78"/>
  <c r="B16" i="78"/>
  <c r="E15" i="78"/>
  <c r="D15" i="78"/>
  <c r="C15" i="78"/>
  <c r="B15" i="78"/>
  <c r="E14" i="78"/>
  <c r="D14" i="78"/>
  <c r="C14" i="78"/>
  <c r="B14" i="78"/>
  <c r="E13" i="78"/>
  <c r="D13" i="78"/>
  <c r="C13" i="78"/>
  <c r="B13" i="78"/>
  <c r="E12" i="78"/>
  <c r="D12" i="78"/>
  <c r="C12" i="78"/>
  <c r="B12" i="78"/>
  <c r="E11" i="78"/>
  <c r="D11" i="78"/>
  <c r="C11" i="78"/>
  <c r="B11" i="78"/>
  <c r="E10" i="78"/>
  <c r="D10" i="78"/>
  <c r="C10" i="78"/>
  <c r="B10" i="78"/>
  <c r="E9" i="78"/>
  <c r="D9" i="78"/>
  <c r="C9" i="78"/>
  <c r="B9" i="78"/>
  <c r="E8" i="78"/>
  <c r="D8" i="78"/>
  <c r="C8" i="78"/>
  <c r="B8" i="78"/>
  <c r="E7" i="78"/>
  <c r="D7" i="78"/>
  <c r="C7" i="78"/>
  <c r="B7" i="78"/>
  <c r="E6" i="78"/>
  <c r="D6" i="78"/>
  <c r="C6" i="78"/>
  <c r="B6" i="78"/>
  <c r="E5" i="78"/>
  <c r="D5" i="78"/>
  <c r="C5" i="78"/>
  <c r="B5" i="78"/>
  <c r="E4" i="78"/>
  <c r="D4" i="78"/>
  <c r="C4" i="78"/>
  <c r="B4" i="78"/>
  <c r="F38" i="77"/>
  <c r="F33" i="77"/>
  <c r="F28" i="77"/>
  <c r="F23" i="77"/>
  <c r="F18" i="77"/>
  <c r="F13" i="77"/>
  <c r="F8" i="77"/>
  <c r="F39" i="77"/>
  <c r="E39" i="77"/>
  <c r="D39" i="77"/>
  <c r="C39" i="77"/>
  <c r="B39" i="77"/>
  <c r="E37" i="77"/>
  <c r="D37" i="77"/>
  <c r="C37" i="77"/>
  <c r="B37" i="77"/>
  <c r="E36" i="77"/>
  <c r="D36" i="77"/>
  <c r="C36" i="77"/>
  <c r="B36" i="77"/>
  <c r="E35" i="77"/>
  <c r="D35" i="77"/>
  <c r="C35" i="77"/>
  <c r="B35" i="77"/>
  <c r="E34" i="77"/>
  <c r="D34" i="77"/>
  <c r="C34" i="77"/>
  <c r="B34" i="77"/>
  <c r="E33" i="77"/>
  <c r="D33" i="77"/>
  <c r="C33" i="77"/>
  <c r="B33" i="77"/>
  <c r="E32" i="77"/>
  <c r="D32" i="77"/>
  <c r="C32" i="77"/>
  <c r="B32" i="77"/>
  <c r="E31" i="77"/>
  <c r="D31" i="77"/>
  <c r="C31" i="77"/>
  <c r="B31" i="77"/>
  <c r="E30" i="77"/>
  <c r="D30" i="77"/>
  <c r="C30" i="77"/>
  <c r="B30" i="77"/>
  <c r="E29" i="77"/>
  <c r="D29" i="77"/>
  <c r="C29" i="77"/>
  <c r="B29" i="77"/>
  <c r="E28" i="77"/>
  <c r="D28" i="77"/>
  <c r="C28" i="77"/>
  <c r="B28" i="77"/>
  <c r="E27" i="77"/>
  <c r="D27" i="77"/>
  <c r="C27" i="77"/>
  <c r="B27" i="77"/>
  <c r="E26" i="77"/>
  <c r="D26" i="77"/>
  <c r="C26" i="77"/>
  <c r="B26" i="77"/>
  <c r="E25" i="77"/>
  <c r="D25" i="77"/>
  <c r="C25" i="77"/>
  <c r="B25" i="77"/>
  <c r="E24" i="77"/>
  <c r="D24" i="77"/>
  <c r="C24" i="77"/>
  <c r="B24" i="77"/>
  <c r="E23" i="77"/>
  <c r="D23" i="77"/>
  <c r="C23" i="77"/>
  <c r="B23" i="77"/>
  <c r="E22" i="77"/>
  <c r="D22" i="77"/>
  <c r="C22" i="77"/>
  <c r="B22" i="77"/>
  <c r="E21" i="77"/>
  <c r="D21" i="77"/>
  <c r="C21" i="77"/>
  <c r="B21" i="77"/>
  <c r="E20" i="77"/>
  <c r="D20" i="77"/>
  <c r="C20" i="77"/>
  <c r="B20" i="77"/>
  <c r="E19" i="77"/>
  <c r="D19" i="77"/>
  <c r="C19" i="77"/>
  <c r="B19" i="77"/>
  <c r="E18" i="77"/>
  <c r="D18" i="77"/>
  <c r="C18" i="77"/>
  <c r="B18" i="77"/>
  <c r="E17" i="77"/>
  <c r="D17" i="77"/>
  <c r="C17" i="77"/>
  <c r="B17" i="77"/>
  <c r="E16" i="77"/>
  <c r="D16" i="77"/>
  <c r="C16" i="77"/>
  <c r="B16" i="77"/>
  <c r="E15" i="77"/>
  <c r="D15" i="77"/>
  <c r="C15" i="77"/>
  <c r="B15" i="77"/>
  <c r="E14" i="77"/>
  <c r="D14" i="77"/>
  <c r="C14" i="77"/>
  <c r="B14" i="77"/>
  <c r="E13" i="77"/>
  <c r="D13" i="77"/>
  <c r="C13" i="77"/>
  <c r="B13" i="77"/>
  <c r="E12" i="77"/>
  <c r="D12" i="77"/>
  <c r="C12" i="77"/>
  <c r="B12" i="77"/>
  <c r="E11" i="77"/>
  <c r="D11" i="77"/>
  <c r="C11" i="77"/>
  <c r="B11" i="77"/>
  <c r="E10" i="77"/>
  <c r="D10" i="77"/>
  <c r="C10" i="77"/>
  <c r="B10" i="77"/>
  <c r="E9" i="77"/>
  <c r="D9" i="77"/>
  <c r="C9" i="77"/>
  <c r="B9" i="77"/>
  <c r="E8" i="77"/>
  <c r="D8" i="77"/>
  <c r="C8" i="77"/>
  <c r="B8" i="77"/>
  <c r="E7" i="77"/>
  <c r="D7" i="77"/>
  <c r="C7" i="77"/>
  <c r="B7" i="77"/>
  <c r="E6" i="77"/>
  <c r="D6" i="77"/>
  <c r="C6" i="77"/>
  <c r="B6" i="77"/>
  <c r="E5" i="77"/>
  <c r="D5" i="77"/>
  <c r="C5" i="77"/>
  <c r="B5" i="77"/>
  <c r="E4" i="77"/>
  <c r="D4" i="77"/>
  <c r="C4" i="77"/>
  <c r="B4" i="77"/>
  <c r="F13" i="76"/>
  <c r="F8" i="76"/>
  <c r="E17" i="76"/>
  <c r="D17" i="76"/>
  <c r="C17" i="76"/>
  <c r="B17" i="76"/>
  <c r="E16" i="76"/>
  <c r="D16" i="76"/>
  <c r="C16" i="76"/>
  <c r="B16" i="76"/>
  <c r="E15" i="76"/>
  <c r="D15" i="76"/>
  <c r="C15" i="76"/>
  <c r="B15" i="76"/>
  <c r="E14" i="76"/>
  <c r="D14" i="76"/>
  <c r="C14" i="76"/>
  <c r="B14" i="76"/>
  <c r="E13" i="76"/>
  <c r="D13" i="76"/>
  <c r="C13" i="76"/>
  <c r="B13" i="76"/>
  <c r="E12" i="76"/>
  <c r="D12" i="76"/>
  <c r="C12" i="76"/>
  <c r="B12" i="76"/>
  <c r="E11" i="76"/>
  <c r="D11" i="76"/>
  <c r="C11" i="76"/>
  <c r="B11" i="76"/>
  <c r="E10" i="76"/>
  <c r="D10" i="76"/>
  <c r="C10" i="76"/>
  <c r="B10" i="76"/>
  <c r="E9" i="76"/>
  <c r="D9" i="76"/>
  <c r="C9" i="76"/>
  <c r="B9" i="76"/>
  <c r="E8" i="76"/>
  <c r="D8" i="76"/>
  <c r="C8" i="76"/>
  <c r="B8" i="76"/>
  <c r="E7" i="76"/>
  <c r="D7" i="76"/>
  <c r="C7" i="76"/>
  <c r="B7" i="76"/>
  <c r="E6" i="76"/>
  <c r="D6" i="76"/>
  <c r="C6" i="76"/>
  <c r="B6" i="76"/>
  <c r="E5" i="76"/>
  <c r="D5" i="76"/>
  <c r="C5" i="76"/>
  <c r="B5" i="76"/>
  <c r="E4" i="76"/>
  <c r="D4" i="76"/>
  <c r="C4" i="76"/>
  <c r="B4" i="76"/>
  <c r="G43" i="39"/>
  <c r="G40" i="39"/>
  <c r="G39" i="39"/>
  <c r="G38" i="39"/>
  <c r="G35" i="39"/>
  <c r="G34" i="39"/>
  <c r="G33" i="39"/>
  <c r="G30" i="39"/>
  <c r="G29" i="39"/>
  <c r="G28" i="39"/>
  <c r="G25" i="39"/>
  <c r="G24" i="39"/>
  <c r="G23" i="39"/>
  <c r="G20" i="39"/>
  <c r="G19" i="39"/>
  <c r="G18" i="39"/>
  <c r="G15" i="39"/>
  <c r="G14" i="39"/>
  <c r="G13" i="39"/>
  <c r="G10" i="39"/>
  <c r="G9" i="39"/>
  <c r="G8" i="39"/>
  <c r="G5" i="39"/>
  <c r="F43" i="39"/>
  <c r="F42" i="39"/>
  <c r="F41" i="39"/>
  <c r="F37" i="39"/>
  <c r="F36" i="39"/>
  <c r="F33" i="39"/>
  <c r="F32" i="39"/>
  <c r="F31" i="39"/>
  <c r="F28" i="39"/>
  <c r="F27" i="39"/>
  <c r="F26" i="39"/>
  <c r="F23" i="39"/>
  <c r="F22" i="39"/>
  <c r="F21" i="39"/>
  <c r="F18" i="39"/>
  <c r="F17" i="39"/>
  <c r="F16" i="39"/>
  <c r="F13" i="39"/>
  <c r="F12" i="39"/>
  <c r="F11" i="39"/>
  <c r="F8" i="39"/>
  <c r="F7" i="39"/>
  <c r="F6" i="39"/>
  <c r="F38" i="39"/>
  <c r="E37" i="39"/>
  <c r="D37" i="39"/>
  <c r="C37" i="39"/>
  <c r="B37" i="39"/>
  <c r="E36" i="39"/>
  <c r="D36" i="39"/>
  <c r="C36" i="39"/>
  <c r="B36" i="39"/>
  <c r="E35" i="39"/>
  <c r="D35" i="39"/>
  <c r="C35" i="39"/>
  <c r="B35" i="39"/>
  <c r="E34" i="39"/>
  <c r="D34" i="39"/>
  <c r="C34" i="39"/>
  <c r="B34" i="39"/>
  <c r="E33" i="39"/>
  <c r="D33" i="39"/>
  <c r="C33" i="39"/>
  <c r="B33" i="39"/>
  <c r="E32" i="39"/>
  <c r="D32" i="39"/>
  <c r="C32" i="39"/>
  <c r="B32" i="39"/>
  <c r="E31" i="39"/>
  <c r="D31" i="39"/>
  <c r="C31" i="39"/>
  <c r="B31" i="39"/>
  <c r="E30" i="39"/>
  <c r="D30" i="39"/>
  <c r="C30" i="39"/>
  <c r="B30" i="39"/>
  <c r="E29" i="39"/>
  <c r="D29" i="39"/>
  <c r="C29" i="39"/>
  <c r="B29" i="39"/>
  <c r="I23" i="71"/>
  <c r="F23" i="71"/>
  <c r="D23" i="71"/>
  <c r="C23" i="71"/>
  <c r="B23" i="71"/>
  <c r="I22" i="71"/>
  <c r="G22" i="71"/>
  <c r="H22" i="71"/>
  <c r="F22" i="71"/>
  <c r="E22" i="71"/>
  <c r="D22" i="71"/>
  <c r="C22" i="71"/>
  <c r="B22" i="71"/>
  <c r="I21" i="71"/>
  <c r="D21" i="71"/>
  <c r="C21" i="71"/>
  <c r="B21" i="71"/>
  <c r="I12" i="71"/>
  <c r="G12" i="71"/>
  <c r="H12" i="71"/>
  <c r="D12" i="71"/>
  <c r="C12" i="71"/>
  <c r="B12" i="71"/>
  <c r="I11" i="71"/>
  <c r="D11" i="71"/>
  <c r="C11" i="71"/>
  <c r="B11" i="71"/>
  <c r="I10" i="71"/>
  <c r="D10" i="71"/>
  <c r="C10" i="71"/>
  <c r="B10" i="71"/>
  <c r="I9" i="71"/>
  <c r="D9" i="71"/>
  <c r="C9" i="71"/>
  <c r="B9" i="71"/>
  <c r="I8" i="71"/>
  <c r="D8" i="71"/>
  <c r="C8" i="71"/>
  <c r="B8" i="71"/>
  <c r="I7" i="71"/>
  <c r="G7" i="71"/>
  <c r="F7" i="71"/>
  <c r="E7" i="71"/>
  <c r="D7" i="71"/>
  <c r="C7" i="71"/>
  <c r="B7" i="71"/>
  <c r="I18" i="71"/>
  <c r="G18" i="71"/>
  <c r="H18" i="71"/>
  <c r="D18" i="71"/>
  <c r="C18" i="71"/>
  <c r="B18" i="71"/>
  <c r="I17" i="71"/>
  <c r="D17" i="71"/>
  <c r="C17" i="71"/>
  <c r="B17" i="71"/>
  <c r="I16" i="71"/>
  <c r="D16" i="71"/>
  <c r="C16" i="71"/>
  <c r="B16" i="71"/>
  <c r="I15" i="71"/>
  <c r="D15" i="71"/>
  <c r="C15" i="71"/>
  <c r="B15" i="71"/>
  <c r="I14" i="71"/>
  <c r="D14" i="71"/>
  <c r="C14" i="71"/>
  <c r="B14" i="71"/>
  <c r="I13" i="71"/>
  <c r="D13" i="71"/>
  <c r="C13" i="71"/>
  <c r="B13" i="71"/>
  <c r="I32" i="73"/>
  <c r="D32" i="73"/>
  <c r="C32" i="73"/>
  <c r="B32" i="73"/>
  <c r="I31" i="73"/>
  <c r="D31" i="73"/>
  <c r="C31" i="73"/>
  <c r="B31" i="73"/>
  <c r="I30" i="73"/>
  <c r="D30" i="73"/>
  <c r="C30" i="73"/>
  <c r="B30" i="73"/>
  <c r="I29" i="73"/>
  <c r="D29" i="73"/>
  <c r="C29" i="73"/>
  <c r="B29" i="73"/>
  <c r="I19" i="73"/>
  <c r="D19" i="73"/>
  <c r="C19" i="73"/>
  <c r="B19" i="73"/>
  <c r="I18" i="73"/>
  <c r="D18" i="73"/>
  <c r="C18" i="73"/>
  <c r="B18" i="73"/>
  <c r="I17" i="73"/>
  <c r="D17" i="73"/>
  <c r="C17" i="73"/>
  <c r="B17" i="73"/>
  <c r="I16" i="73"/>
  <c r="D16" i="73"/>
  <c r="C16" i="73"/>
  <c r="B16" i="73"/>
  <c r="I15" i="73"/>
  <c r="D15" i="73"/>
  <c r="C15" i="73"/>
  <c r="B15" i="73"/>
  <c r="I14" i="73"/>
  <c r="D14" i="73"/>
  <c r="C14" i="73"/>
  <c r="B14" i="73"/>
  <c r="I13" i="73"/>
  <c r="D13" i="73"/>
  <c r="C13" i="73"/>
  <c r="B13" i="73"/>
  <c r="I12" i="73"/>
  <c r="D12" i="73"/>
  <c r="C12" i="73"/>
  <c r="B12" i="73"/>
  <c r="B18" i="51"/>
  <c r="C18" i="51"/>
  <c r="D18" i="51"/>
  <c r="I18" i="51"/>
  <c r="B19" i="51"/>
  <c r="C19" i="51"/>
  <c r="D19" i="51"/>
  <c r="G19" i="51"/>
  <c r="H19" i="51"/>
  <c r="I19" i="51"/>
  <c r="B20" i="51"/>
  <c r="C20" i="51"/>
  <c r="D20" i="51"/>
  <c r="G20" i="51"/>
  <c r="H20" i="51"/>
  <c r="I20" i="51"/>
  <c r="B21" i="51"/>
  <c r="C21" i="51"/>
  <c r="D21" i="51"/>
  <c r="I21" i="51"/>
  <c r="B22" i="51"/>
  <c r="C22" i="51"/>
  <c r="D22" i="51"/>
  <c r="E22" i="51"/>
  <c r="F22" i="51"/>
  <c r="G22" i="51"/>
  <c r="H22" i="51"/>
  <c r="I22" i="51"/>
  <c r="B23" i="51"/>
  <c r="C23" i="51"/>
  <c r="D23" i="51"/>
  <c r="I23" i="51"/>
  <c r="B24" i="51"/>
  <c r="C24" i="51"/>
  <c r="D24" i="51"/>
  <c r="I24" i="51"/>
  <c r="B25" i="51"/>
  <c r="C25" i="51"/>
  <c r="D25" i="51"/>
  <c r="I25" i="51"/>
  <c r="B26" i="51"/>
  <c r="C26" i="51"/>
  <c r="D26" i="51"/>
  <c r="I26" i="51"/>
  <c r="B27" i="51"/>
  <c r="C27" i="51"/>
  <c r="D27" i="51"/>
  <c r="F27" i="51"/>
  <c r="G27" i="51"/>
  <c r="H27" i="51"/>
  <c r="I27" i="51"/>
  <c r="I15" i="51"/>
  <c r="D15" i="51"/>
  <c r="C15" i="51"/>
  <c r="B15" i="51"/>
  <c r="I14" i="51"/>
  <c r="D14" i="51"/>
  <c r="C14" i="51"/>
  <c r="B14" i="51"/>
  <c r="I13" i="51"/>
  <c r="D13" i="51"/>
  <c r="C13" i="51"/>
  <c r="B13" i="51"/>
  <c r="I12" i="51"/>
  <c r="D12" i="51"/>
  <c r="C12" i="51"/>
  <c r="B12" i="51"/>
  <c r="I11" i="51"/>
  <c r="G11" i="51"/>
  <c r="H11" i="51"/>
  <c r="E11" i="51"/>
  <c r="D11" i="51"/>
  <c r="C11" i="51"/>
  <c r="B11" i="51"/>
  <c r="I10" i="51"/>
  <c r="D10" i="51"/>
  <c r="C10" i="51"/>
  <c r="B10" i="51"/>
  <c r="I9" i="51"/>
  <c r="D9" i="51"/>
  <c r="C9" i="51"/>
  <c r="B9" i="51"/>
  <c r="I11" i="75"/>
  <c r="G11" i="75"/>
  <c r="H11" i="75"/>
  <c r="F11" i="75"/>
  <c r="E11" i="75"/>
  <c r="D11" i="75"/>
  <c r="C11" i="75"/>
  <c r="B11" i="75"/>
  <c r="I10" i="75"/>
  <c r="F10" i="75"/>
  <c r="D10" i="75"/>
  <c r="C10" i="75"/>
  <c r="B10" i="75"/>
  <c r="I9" i="75"/>
  <c r="F9" i="75"/>
  <c r="D9" i="75"/>
  <c r="C9" i="75"/>
  <c r="B9" i="75"/>
  <c r="I8" i="75"/>
  <c r="F8" i="75"/>
  <c r="D8" i="75"/>
  <c r="C8" i="75"/>
  <c r="B8" i="75"/>
  <c r="I7" i="75"/>
  <c r="F7" i="75"/>
  <c r="D7" i="75"/>
  <c r="C7" i="75"/>
  <c r="B7" i="75"/>
  <c r="I6" i="75"/>
  <c r="F6" i="75"/>
  <c r="D6" i="75"/>
  <c r="C6" i="75"/>
  <c r="B6" i="75"/>
  <c r="I7" i="74"/>
  <c r="D7" i="74"/>
  <c r="C7" i="74"/>
  <c r="B7" i="74"/>
  <c r="I6" i="74"/>
  <c r="D6" i="74"/>
  <c r="C6" i="74"/>
  <c r="B6" i="74"/>
  <c r="I37" i="73"/>
  <c r="G37" i="73"/>
  <c r="H37" i="73"/>
  <c r="F37" i="73"/>
  <c r="E37" i="73"/>
  <c r="D37" i="73"/>
  <c r="C37" i="73"/>
  <c r="B37" i="73"/>
  <c r="I36" i="73"/>
  <c r="G36" i="73"/>
  <c r="H36" i="73"/>
  <c r="D36" i="73"/>
  <c r="C36" i="73"/>
  <c r="B36" i="73"/>
  <c r="I35" i="73"/>
  <c r="D35" i="73"/>
  <c r="C35" i="73"/>
  <c r="B35" i="73"/>
  <c r="I34" i="73"/>
  <c r="D34" i="73"/>
  <c r="C34" i="73"/>
  <c r="B34" i="73"/>
  <c r="I33" i="73"/>
  <c r="D33" i="73"/>
  <c r="C33" i="73"/>
  <c r="B33" i="73"/>
  <c r="I28" i="73"/>
  <c r="D28" i="73"/>
  <c r="C28" i="73"/>
  <c r="B28" i="73"/>
  <c r="I27" i="73"/>
  <c r="G27" i="73"/>
  <c r="H27" i="73"/>
  <c r="F27" i="73"/>
  <c r="E27" i="73"/>
  <c r="D27" i="73"/>
  <c r="C27" i="73"/>
  <c r="B27" i="73"/>
  <c r="I26" i="73"/>
  <c r="D26" i="73"/>
  <c r="C26" i="73"/>
  <c r="B26" i="73"/>
  <c r="I25" i="73"/>
  <c r="G25" i="73"/>
  <c r="H25" i="73"/>
  <c r="F25" i="73"/>
  <c r="E25" i="73"/>
  <c r="D25" i="73"/>
  <c r="C25" i="73"/>
  <c r="B25" i="73"/>
  <c r="I24" i="73"/>
  <c r="D24" i="73"/>
  <c r="C24" i="73"/>
  <c r="B24" i="73"/>
  <c r="I23" i="73"/>
  <c r="D23" i="73"/>
  <c r="C23" i="73"/>
  <c r="B23" i="73"/>
  <c r="I22" i="73"/>
  <c r="D22" i="73"/>
  <c r="C22" i="73"/>
  <c r="B22" i="73"/>
  <c r="I21" i="73"/>
  <c r="D21" i="73"/>
  <c r="C21" i="73"/>
  <c r="B21" i="73"/>
  <c r="I20" i="73"/>
  <c r="D20" i="73"/>
  <c r="C20" i="73"/>
  <c r="B20" i="73"/>
  <c r="I11" i="73"/>
  <c r="D11" i="73"/>
  <c r="C11" i="73"/>
  <c r="B11" i="73"/>
  <c r="I10" i="73"/>
  <c r="D10" i="73"/>
  <c r="C10" i="73"/>
  <c r="B10" i="73"/>
  <c r="I9" i="73"/>
  <c r="D9" i="73"/>
  <c r="C9" i="73"/>
  <c r="B9" i="73"/>
  <c r="I8" i="73"/>
  <c r="D8" i="73"/>
  <c r="C8" i="73"/>
  <c r="B8" i="73"/>
  <c r="I7" i="73"/>
  <c r="D7" i="73"/>
  <c r="C7" i="73"/>
  <c r="B7" i="73"/>
  <c r="I6" i="73"/>
  <c r="D6" i="73"/>
  <c r="C6" i="73"/>
  <c r="B6" i="73"/>
  <c r="I17" i="72"/>
  <c r="D17" i="72"/>
  <c r="C17" i="72"/>
  <c r="B17" i="72"/>
  <c r="I16" i="72"/>
  <c r="D16" i="72"/>
  <c r="C16" i="72"/>
  <c r="B16" i="72"/>
  <c r="I15" i="72"/>
  <c r="D15" i="72"/>
  <c r="C15" i="72"/>
  <c r="B15" i="72"/>
  <c r="I14" i="72"/>
  <c r="D14" i="72"/>
  <c r="C14" i="72"/>
  <c r="B14" i="72"/>
  <c r="I13" i="72"/>
  <c r="D13" i="72"/>
  <c r="C13" i="72"/>
  <c r="B13" i="72"/>
  <c r="I12" i="72"/>
  <c r="D12" i="72"/>
  <c r="C12" i="72"/>
  <c r="B12" i="72"/>
  <c r="I11" i="72"/>
  <c r="D11" i="72"/>
  <c r="C11" i="72"/>
  <c r="B11" i="72"/>
  <c r="I10" i="72"/>
  <c r="D10" i="72"/>
  <c r="C10" i="72"/>
  <c r="B10" i="72"/>
  <c r="I9" i="72"/>
  <c r="G9" i="72"/>
  <c r="H9" i="72"/>
  <c r="D9" i="72"/>
  <c r="C9" i="72"/>
  <c r="B9" i="72"/>
  <c r="I8" i="72"/>
  <c r="D8" i="72"/>
  <c r="C8" i="72"/>
  <c r="B8" i="72"/>
  <c r="I7" i="72"/>
  <c r="D7" i="72"/>
  <c r="C7" i="72"/>
  <c r="B7" i="72"/>
  <c r="I6" i="72"/>
  <c r="D6" i="72"/>
  <c r="C6" i="72"/>
  <c r="B6" i="72"/>
  <c r="H7" i="71"/>
  <c r="J7" i="71"/>
  <c r="F4" i="59"/>
  <c r="F20" i="59"/>
  <c r="G7" i="39"/>
  <c r="F20" i="77"/>
  <c r="J20" i="77"/>
  <c r="F22" i="77"/>
  <c r="J22" i="77"/>
  <c r="G4" i="39"/>
  <c r="I29" i="71"/>
  <c r="G29" i="71"/>
  <c r="H29" i="71"/>
  <c r="F29" i="71"/>
  <c r="E29" i="71"/>
  <c r="D29" i="71"/>
  <c r="C29" i="71"/>
  <c r="B29" i="71"/>
  <c r="I28" i="71"/>
  <c r="F28" i="71"/>
  <c r="D28" i="71"/>
  <c r="C28" i="71"/>
  <c r="B28" i="71"/>
  <c r="I27" i="71"/>
  <c r="F27" i="71"/>
  <c r="D27" i="71"/>
  <c r="C27" i="71"/>
  <c r="B27" i="71"/>
  <c r="I26" i="71"/>
  <c r="F26" i="71"/>
  <c r="D26" i="71"/>
  <c r="C26" i="71"/>
  <c r="B26" i="71"/>
  <c r="I25" i="71"/>
  <c r="F25" i="71"/>
  <c r="D25" i="71"/>
  <c r="C25" i="71"/>
  <c r="B25" i="71"/>
  <c r="I24" i="71"/>
  <c r="F24" i="71"/>
  <c r="D24" i="71"/>
  <c r="C24" i="71"/>
  <c r="B24" i="71"/>
  <c r="I20" i="71"/>
  <c r="D20" i="71"/>
  <c r="C20" i="71"/>
  <c r="B20" i="71"/>
  <c r="I19" i="71"/>
  <c r="D19" i="71"/>
  <c r="C19" i="71"/>
  <c r="B19" i="71"/>
  <c r="I6" i="71"/>
  <c r="G6" i="71"/>
  <c r="H6" i="71"/>
  <c r="D6" i="71"/>
  <c r="C6" i="71"/>
  <c r="B6" i="71"/>
  <c r="B20" i="4"/>
  <c r="C20" i="4"/>
  <c r="D20" i="4"/>
  <c r="I20" i="4"/>
  <c r="B21" i="4"/>
  <c r="C21" i="4"/>
  <c r="D21" i="4"/>
  <c r="I21" i="4"/>
  <c r="B22" i="4"/>
  <c r="C22" i="4"/>
  <c r="D22" i="4"/>
  <c r="I22" i="4"/>
  <c r="B23" i="4"/>
  <c r="C23" i="4"/>
  <c r="D23" i="4"/>
  <c r="I23" i="4"/>
  <c r="B24" i="4"/>
  <c r="C24" i="4"/>
  <c r="D24" i="4"/>
  <c r="E24" i="4"/>
  <c r="F24" i="4"/>
  <c r="G24" i="4"/>
  <c r="H24" i="4"/>
  <c r="I24" i="4"/>
  <c r="B25" i="4"/>
  <c r="C25" i="4"/>
  <c r="D25" i="4"/>
  <c r="E25" i="4"/>
  <c r="F25" i="4"/>
  <c r="G25" i="4"/>
  <c r="H25" i="4"/>
  <c r="I25" i="4"/>
  <c r="E7" i="68"/>
  <c r="E8" i="68"/>
  <c r="E9" i="68"/>
  <c r="E10" i="68"/>
  <c r="E11" i="68"/>
  <c r="E12" i="68"/>
  <c r="E13" i="68"/>
  <c r="E14" i="68"/>
  <c r="E6" i="68"/>
  <c r="E7" i="52"/>
  <c r="E8" i="52"/>
  <c r="E9" i="52"/>
  <c r="E10" i="52"/>
  <c r="E6" i="52"/>
  <c r="E7" i="69"/>
  <c r="E8" i="69"/>
  <c r="E9" i="69"/>
  <c r="E10" i="69"/>
  <c r="E11" i="69"/>
  <c r="E6" i="69"/>
  <c r="B7" i="69"/>
  <c r="C7" i="69"/>
  <c r="D7" i="69"/>
  <c r="J7" i="69"/>
  <c r="B8" i="69"/>
  <c r="C8" i="69"/>
  <c r="D8" i="69"/>
  <c r="J8" i="69"/>
  <c r="B9" i="69"/>
  <c r="C9" i="69"/>
  <c r="D9" i="69"/>
  <c r="H9" i="69"/>
  <c r="I9" i="69"/>
  <c r="J9" i="69"/>
  <c r="B10" i="69"/>
  <c r="C10" i="69"/>
  <c r="D10" i="69"/>
  <c r="J10" i="69"/>
  <c r="B11" i="69"/>
  <c r="C11" i="69"/>
  <c r="D11" i="69"/>
  <c r="G11" i="69"/>
  <c r="H11" i="69"/>
  <c r="I11" i="69"/>
  <c r="J11" i="69"/>
  <c r="F12" i="59"/>
  <c r="J12" i="59"/>
  <c r="K9" i="69"/>
  <c r="B7" i="52"/>
  <c r="C7" i="52"/>
  <c r="D7" i="52"/>
  <c r="H7" i="52"/>
  <c r="I7" i="52"/>
  <c r="J7" i="52"/>
  <c r="B8" i="52"/>
  <c r="C8" i="52"/>
  <c r="D8" i="52"/>
  <c r="J8" i="52"/>
  <c r="B9" i="52"/>
  <c r="C9" i="52"/>
  <c r="D9" i="52"/>
  <c r="J9" i="52"/>
  <c r="B12" i="4"/>
  <c r="C12" i="4"/>
  <c r="D12" i="4"/>
  <c r="I12" i="4"/>
  <c r="B13" i="4"/>
  <c r="C13" i="4"/>
  <c r="D13" i="4"/>
  <c r="I13" i="4"/>
  <c r="B14" i="4"/>
  <c r="C14" i="4"/>
  <c r="D14" i="4"/>
  <c r="I14" i="4"/>
  <c r="B15" i="4"/>
  <c r="C15" i="4"/>
  <c r="D15" i="4"/>
  <c r="I15" i="4"/>
  <c r="B16" i="4"/>
  <c r="C16" i="4"/>
  <c r="D16" i="4"/>
  <c r="I16" i="4"/>
  <c r="B17" i="4"/>
  <c r="C17" i="4"/>
  <c r="D17" i="4"/>
  <c r="E17" i="4"/>
  <c r="F17" i="4"/>
  <c r="G17" i="4"/>
  <c r="H17" i="4"/>
  <c r="I17" i="4"/>
  <c r="B18" i="4"/>
  <c r="C18" i="4"/>
  <c r="D18" i="4"/>
  <c r="I18" i="4"/>
  <c r="B19" i="4"/>
  <c r="C19" i="4"/>
  <c r="D19" i="4"/>
  <c r="I19" i="4"/>
  <c r="B26" i="4"/>
  <c r="C26" i="4"/>
  <c r="D26" i="4"/>
  <c r="I26" i="4"/>
  <c r="B27" i="4"/>
  <c r="C27" i="4"/>
  <c r="D27" i="4"/>
  <c r="G27" i="4"/>
  <c r="H27" i="4"/>
  <c r="I27" i="4"/>
  <c r="F40" i="39"/>
  <c r="G11" i="68"/>
  <c r="F11" i="68"/>
  <c r="J6" i="69"/>
  <c r="D6" i="69"/>
  <c r="C6" i="69"/>
  <c r="B6" i="69"/>
  <c r="J10" i="68"/>
  <c r="D10" i="68"/>
  <c r="C10" i="68"/>
  <c r="B10" i="68"/>
  <c r="J9" i="68"/>
  <c r="D9" i="68"/>
  <c r="C9" i="68"/>
  <c r="B9" i="68"/>
  <c r="J8" i="68"/>
  <c r="D8" i="68"/>
  <c r="C8" i="68"/>
  <c r="B8" i="68"/>
  <c r="J7" i="68"/>
  <c r="D7" i="68"/>
  <c r="C7" i="68"/>
  <c r="B7" i="68"/>
  <c r="J14" i="68"/>
  <c r="D14" i="68"/>
  <c r="C14" i="68"/>
  <c r="B14" i="68"/>
  <c r="J13" i="68"/>
  <c r="D13" i="68"/>
  <c r="C13" i="68"/>
  <c r="B13" i="68"/>
  <c r="J12" i="68"/>
  <c r="D12" i="68"/>
  <c r="C12" i="68"/>
  <c r="B12" i="68"/>
  <c r="J11" i="68"/>
  <c r="H11" i="68"/>
  <c r="I11" i="68"/>
  <c r="D11" i="68"/>
  <c r="C11" i="68"/>
  <c r="B11" i="68"/>
  <c r="J6" i="68"/>
  <c r="D6" i="68"/>
  <c r="C6" i="68"/>
  <c r="B6" i="68"/>
  <c r="I7" i="62"/>
  <c r="I6" i="62"/>
  <c r="G6" i="62"/>
  <c r="H6" i="62"/>
  <c r="F6" i="62"/>
  <c r="E6" i="62"/>
  <c r="I7" i="55"/>
  <c r="I8" i="55"/>
  <c r="I9" i="55"/>
  <c r="I10" i="55"/>
  <c r="G11" i="55"/>
  <c r="H11" i="55"/>
  <c r="I11" i="55"/>
  <c r="I12" i="55"/>
  <c r="I13" i="55"/>
  <c r="I14" i="55"/>
  <c r="I15" i="55"/>
  <c r="I16" i="55"/>
  <c r="I17" i="55"/>
  <c r="I18" i="55"/>
  <c r="I19" i="55"/>
  <c r="G20" i="55"/>
  <c r="H20" i="55"/>
  <c r="I20" i="55"/>
  <c r="F21" i="55"/>
  <c r="I21" i="55"/>
  <c r="I22" i="55"/>
  <c r="F23" i="55"/>
  <c r="I23" i="55"/>
  <c r="I6" i="55"/>
  <c r="G6" i="55"/>
  <c r="H6" i="55"/>
  <c r="F10" i="52"/>
  <c r="G10" i="52"/>
  <c r="H10" i="52"/>
  <c r="I10" i="52"/>
  <c r="J10" i="52"/>
  <c r="J6" i="52"/>
  <c r="D80" i="67"/>
  <c r="D79" i="67"/>
  <c r="D78" i="67"/>
  <c r="D77" i="67"/>
  <c r="D76" i="67"/>
  <c r="D75" i="67"/>
  <c r="D74" i="67"/>
  <c r="D73" i="67"/>
  <c r="D72" i="67"/>
  <c r="D71" i="67"/>
  <c r="D70" i="67"/>
  <c r="D69" i="67"/>
  <c r="D68" i="67"/>
  <c r="D67" i="67"/>
  <c r="D66" i="67"/>
  <c r="D65" i="67"/>
  <c r="D64" i="67"/>
  <c r="D63" i="67"/>
  <c r="D62" i="67"/>
  <c r="D61" i="67"/>
  <c r="D60" i="67"/>
  <c r="D59" i="67"/>
  <c r="D58" i="67"/>
  <c r="D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8" i="67"/>
  <c r="D7" i="67"/>
  <c r="D6" i="67"/>
  <c r="D5" i="67"/>
  <c r="G9" i="52"/>
  <c r="D4" i="67"/>
  <c r="G8" i="52"/>
  <c r="D3" i="67"/>
  <c r="G7" i="52"/>
  <c r="D2" i="67"/>
  <c r="G6" i="52"/>
  <c r="D34" i="66"/>
  <c r="C34" i="66"/>
  <c r="D33" i="66"/>
  <c r="C33" i="66"/>
  <c r="D32" i="66"/>
  <c r="C32" i="66"/>
  <c r="D31" i="66"/>
  <c r="C31" i="66"/>
  <c r="D30" i="66"/>
  <c r="C30" i="66"/>
  <c r="D29" i="66"/>
  <c r="C29" i="66"/>
  <c r="D28" i="66"/>
  <c r="C28" i="66"/>
  <c r="D27" i="66"/>
  <c r="C27" i="66"/>
  <c r="D26" i="66"/>
  <c r="C26" i="66"/>
  <c r="D25" i="66"/>
  <c r="C25" i="66"/>
  <c r="D24" i="66"/>
  <c r="C24" i="66"/>
  <c r="D23" i="66"/>
  <c r="C23" i="66"/>
  <c r="D22" i="66"/>
  <c r="C22" i="66"/>
  <c r="D21" i="66"/>
  <c r="C21" i="66"/>
  <c r="D20" i="66"/>
  <c r="C20" i="66"/>
  <c r="D19" i="66"/>
  <c r="C19" i="66"/>
  <c r="D18" i="66"/>
  <c r="C18" i="66"/>
  <c r="D17" i="66"/>
  <c r="C17" i="66"/>
  <c r="D16" i="66"/>
  <c r="C16" i="66"/>
  <c r="D15" i="66"/>
  <c r="C15" i="66"/>
  <c r="D14" i="66"/>
  <c r="C14" i="66"/>
  <c r="D13" i="66"/>
  <c r="C13" i="66"/>
  <c r="D12" i="66"/>
  <c r="C12" i="66"/>
  <c r="D11" i="66"/>
  <c r="C11" i="66"/>
  <c r="D10" i="66"/>
  <c r="C10" i="66"/>
  <c r="D9" i="66"/>
  <c r="C9" i="66"/>
  <c r="D8" i="66"/>
  <c r="C8" i="66"/>
  <c r="D7" i="66"/>
  <c r="C7" i="66"/>
  <c r="D6" i="66"/>
  <c r="C6" i="66"/>
  <c r="D5" i="66"/>
  <c r="F9" i="52"/>
  <c r="C5" i="66"/>
  <c r="D4" i="66"/>
  <c r="F8" i="52"/>
  <c r="C4" i="66"/>
  <c r="D3" i="66"/>
  <c r="F7" i="52"/>
  <c r="C3" i="66"/>
  <c r="D2" i="66"/>
  <c r="F6" i="52"/>
  <c r="C2" i="66"/>
  <c r="D21" i="55"/>
  <c r="C21" i="55"/>
  <c r="B21" i="55"/>
  <c r="D20" i="55"/>
  <c r="C20" i="55"/>
  <c r="B20" i="55"/>
  <c r="D19" i="55"/>
  <c r="C19" i="55"/>
  <c r="B19" i="55"/>
  <c r="D18" i="55"/>
  <c r="C18" i="55"/>
  <c r="B18" i="55"/>
  <c r="D17" i="55"/>
  <c r="C17" i="55"/>
  <c r="B17" i="55"/>
  <c r="D16" i="55"/>
  <c r="C16" i="55"/>
  <c r="B16" i="55"/>
  <c r="D15" i="55"/>
  <c r="C15" i="55"/>
  <c r="B15" i="55"/>
  <c r="D14" i="55"/>
  <c r="C14" i="55"/>
  <c r="B14" i="55"/>
  <c r="D13" i="55"/>
  <c r="C13" i="55"/>
  <c r="B13" i="55"/>
  <c r="D12" i="55"/>
  <c r="C12" i="55"/>
  <c r="B12" i="55"/>
  <c r="D11" i="55"/>
  <c r="C11" i="55"/>
  <c r="B11" i="55"/>
  <c r="D10" i="55"/>
  <c r="C10" i="55"/>
  <c r="B10" i="55"/>
  <c r="I6" i="65"/>
  <c r="D6" i="65"/>
  <c r="C6" i="65"/>
  <c r="B6" i="65"/>
  <c r="K7" i="52"/>
  <c r="K10" i="52"/>
  <c r="F28" i="59"/>
  <c r="G44" i="39"/>
  <c r="F44" i="39"/>
  <c r="D7" i="62"/>
  <c r="C7" i="62"/>
  <c r="B7" i="62"/>
  <c r="D6" i="62"/>
  <c r="C6" i="62"/>
  <c r="B6" i="62"/>
  <c r="E28" i="59"/>
  <c r="D28" i="59"/>
  <c r="C28" i="59"/>
  <c r="B28" i="59"/>
  <c r="E27" i="59"/>
  <c r="D27" i="59"/>
  <c r="C27" i="59"/>
  <c r="B27" i="59"/>
  <c r="E26" i="59"/>
  <c r="D26" i="59"/>
  <c r="C26" i="59"/>
  <c r="B26" i="59"/>
  <c r="E25" i="59"/>
  <c r="D25" i="59"/>
  <c r="C25" i="59"/>
  <c r="B25" i="59"/>
  <c r="E24" i="59"/>
  <c r="D24" i="59"/>
  <c r="C24" i="59"/>
  <c r="B24" i="59"/>
  <c r="E23" i="59"/>
  <c r="D23" i="59"/>
  <c r="C23" i="59"/>
  <c r="B23" i="59"/>
  <c r="E22" i="59"/>
  <c r="D22" i="59"/>
  <c r="C22" i="59"/>
  <c r="B22" i="59"/>
  <c r="E21" i="59"/>
  <c r="D21" i="59"/>
  <c r="C21" i="59"/>
  <c r="B21" i="59"/>
  <c r="E20" i="59"/>
  <c r="D20" i="59"/>
  <c r="C20" i="59"/>
  <c r="B20" i="59"/>
  <c r="E19" i="59"/>
  <c r="D19" i="59"/>
  <c r="C19" i="59"/>
  <c r="B19" i="59"/>
  <c r="E18" i="59"/>
  <c r="D18" i="59"/>
  <c r="C18" i="59"/>
  <c r="B18" i="59"/>
  <c r="E7" i="59"/>
  <c r="D7" i="59"/>
  <c r="C7" i="59"/>
  <c r="B7" i="59"/>
  <c r="E6" i="59"/>
  <c r="D6" i="59"/>
  <c r="C6" i="59"/>
  <c r="B6" i="59"/>
  <c r="E5" i="59"/>
  <c r="D5" i="59"/>
  <c r="C5" i="59"/>
  <c r="B5" i="59"/>
  <c r="E4" i="59"/>
  <c r="D4" i="59"/>
  <c r="C4" i="59"/>
  <c r="B4" i="59"/>
  <c r="D23" i="55"/>
  <c r="C23" i="55"/>
  <c r="B23" i="55"/>
  <c r="D22" i="55"/>
  <c r="C22" i="55"/>
  <c r="B22" i="55"/>
  <c r="D9" i="55"/>
  <c r="C9" i="55"/>
  <c r="B9" i="55"/>
  <c r="D8" i="55"/>
  <c r="C8" i="55"/>
  <c r="B8" i="55"/>
  <c r="D7" i="55"/>
  <c r="C7" i="55"/>
  <c r="B7" i="55"/>
  <c r="D6" i="55"/>
  <c r="C6" i="55"/>
  <c r="B6" i="55"/>
  <c r="D10" i="52"/>
  <c r="C10" i="52"/>
  <c r="B10" i="52"/>
  <c r="D6" i="52"/>
  <c r="C6" i="52"/>
  <c r="B6" i="52"/>
  <c r="I17" i="51"/>
  <c r="D17" i="51"/>
  <c r="C17" i="51"/>
  <c r="B17" i="51"/>
  <c r="I16" i="51"/>
  <c r="D16" i="51"/>
  <c r="C16" i="51"/>
  <c r="B16" i="51"/>
  <c r="I8" i="51"/>
  <c r="D8" i="51"/>
  <c r="C8" i="51"/>
  <c r="B8" i="51"/>
  <c r="I7" i="51"/>
  <c r="D7" i="51"/>
  <c r="C7" i="51"/>
  <c r="B7" i="51"/>
  <c r="I6" i="51"/>
  <c r="D6" i="51"/>
  <c r="C6" i="51"/>
  <c r="B6" i="51"/>
  <c r="I21" i="50"/>
  <c r="D21" i="50"/>
  <c r="C21" i="50"/>
  <c r="B21" i="50"/>
  <c r="I20" i="50"/>
  <c r="D20" i="50"/>
  <c r="C20" i="50"/>
  <c r="B20" i="50"/>
  <c r="I19" i="50"/>
  <c r="D19" i="50"/>
  <c r="C19" i="50"/>
  <c r="B19" i="50"/>
  <c r="I18" i="50"/>
  <c r="D18" i="50"/>
  <c r="C18" i="50"/>
  <c r="B18" i="50"/>
  <c r="I17" i="50"/>
  <c r="D17" i="50"/>
  <c r="C17" i="50"/>
  <c r="B17" i="50"/>
  <c r="I16" i="50"/>
  <c r="D16" i="50"/>
  <c r="C16" i="50"/>
  <c r="B16" i="50"/>
  <c r="I15" i="50"/>
  <c r="G15" i="50"/>
  <c r="H15" i="50"/>
  <c r="D15" i="50"/>
  <c r="C15" i="50"/>
  <c r="B15" i="50"/>
  <c r="I14" i="50"/>
  <c r="D14" i="50"/>
  <c r="C14" i="50"/>
  <c r="B14" i="50"/>
  <c r="I13" i="50"/>
  <c r="D13" i="50"/>
  <c r="C13" i="50"/>
  <c r="B13" i="50"/>
  <c r="I12" i="50"/>
  <c r="D12" i="50"/>
  <c r="C12" i="50"/>
  <c r="B12" i="50"/>
  <c r="I11" i="50"/>
  <c r="D11" i="50"/>
  <c r="C11" i="50"/>
  <c r="B11" i="50"/>
  <c r="I10" i="50"/>
  <c r="D10" i="50"/>
  <c r="C10" i="50"/>
  <c r="B10" i="50"/>
  <c r="I9" i="50"/>
  <c r="G9" i="50"/>
  <c r="H9" i="50"/>
  <c r="D9" i="50"/>
  <c r="C9" i="50"/>
  <c r="B9" i="50"/>
  <c r="I8" i="50"/>
  <c r="D8" i="50"/>
  <c r="C8" i="50"/>
  <c r="B8" i="50"/>
  <c r="I7" i="50"/>
  <c r="D7" i="50"/>
  <c r="C7" i="50"/>
  <c r="B7" i="50"/>
  <c r="I6" i="50"/>
  <c r="D6" i="50"/>
  <c r="C6" i="50"/>
  <c r="B6" i="50"/>
  <c r="J20" i="59"/>
  <c r="J4" i="59"/>
  <c r="L7" i="52"/>
  <c r="I7" i="4"/>
  <c r="I8" i="4"/>
  <c r="I9" i="4"/>
  <c r="I10" i="4"/>
  <c r="I11" i="4"/>
  <c r="J1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1" i="7"/>
  <c r="J1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D81" i="25"/>
  <c r="D82" i="25"/>
  <c r="D83" i="25"/>
  <c r="D84" i="25"/>
  <c r="D85" i="25"/>
  <c r="D86" i="25"/>
  <c r="D87" i="25"/>
  <c r="D88" i="25"/>
  <c r="D89" i="25"/>
  <c r="D90" i="25"/>
  <c r="D96" i="25"/>
  <c r="F32" i="73"/>
  <c r="D91" i="25"/>
  <c r="D92" i="25"/>
  <c r="D93" i="25"/>
  <c r="D94" i="25"/>
  <c r="D95" i="25"/>
  <c r="D97" i="25"/>
  <c r="D98" i="25"/>
  <c r="D99" i="25"/>
  <c r="F35" i="73"/>
  <c r="D100" i="25"/>
  <c r="F36" i="73"/>
  <c r="C27" i="42"/>
  <c r="D27" i="42"/>
  <c r="E13" i="71"/>
  <c r="C26" i="42"/>
  <c r="D26" i="42"/>
  <c r="E12" i="71"/>
  <c r="C28" i="42"/>
  <c r="D28" i="42"/>
  <c r="E14" i="71"/>
  <c r="C24" i="42"/>
  <c r="D24" i="42"/>
  <c r="E10" i="71"/>
  <c r="C25" i="42"/>
  <c r="D25" i="42"/>
  <c r="E11" i="71"/>
  <c r="C16" i="42"/>
  <c r="D16" i="42"/>
  <c r="C14" i="42"/>
  <c r="D14" i="42"/>
  <c r="C12" i="42"/>
  <c r="D12" i="42"/>
  <c r="E15" i="55"/>
  <c r="C11" i="42"/>
  <c r="D11" i="42"/>
  <c r="E14" i="55"/>
  <c r="C13" i="42"/>
  <c r="D13" i="42"/>
  <c r="E16" i="55"/>
  <c r="C15" i="42"/>
  <c r="D15" i="42"/>
  <c r="C17" i="42"/>
  <c r="D17" i="42"/>
  <c r="C18" i="42"/>
  <c r="D18" i="42"/>
  <c r="E21" i="55"/>
  <c r="C19" i="42"/>
  <c r="D19" i="42"/>
  <c r="E22" i="55"/>
  <c r="C20" i="42"/>
  <c r="D20" i="42"/>
  <c r="E23" i="55"/>
  <c r="C30" i="42"/>
  <c r="D30" i="42"/>
  <c r="E16" i="71"/>
  <c r="C31" i="42"/>
  <c r="D31" i="42"/>
  <c r="E17" i="71"/>
  <c r="C32" i="42"/>
  <c r="D32" i="42"/>
  <c r="E18" i="71"/>
  <c r="C33" i="42"/>
  <c r="D33" i="42"/>
  <c r="E19" i="71"/>
  <c r="C34" i="42"/>
  <c r="D34" i="42"/>
  <c r="E20" i="71"/>
  <c r="C35" i="42"/>
  <c r="D35" i="42"/>
  <c r="E21" i="71"/>
  <c r="C36" i="42"/>
  <c r="D36" i="42"/>
  <c r="E23" i="71"/>
  <c r="C38" i="42"/>
  <c r="D38" i="42"/>
  <c r="E25" i="71"/>
  <c r="C37" i="42"/>
  <c r="D37" i="42"/>
  <c r="E24" i="71"/>
  <c r="C39" i="42"/>
  <c r="D39" i="42"/>
  <c r="E26" i="71"/>
  <c r="C40" i="42"/>
  <c r="D40" i="42"/>
  <c r="E27" i="71"/>
  <c r="C41" i="42"/>
  <c r="D41" i="42"/>
  <c r="E28" i="71"/>
  <c r="C42" i="42"/>
  <c r="D42" i="42"/>
  <c r="E6" i="75"/>
  <c r="C43" i="42"/>
  <c r="D43" i="42"/>
  <c r="E7" i="75"/>
  <c r="C44" i="42"/>
  <c r="D44" i="42"/>
  <c r="E8" i="75"/>
  <c r="C45" i="42"/>
  <c r="D45" i="42"/>
  <c r="E9" i="75"/>
  <c r="C46" i="42"/>
  <c r="D46" i="42"/>
  <c r="E10" i="75"/>
  <c r="C51" i="42"/>
  <c r="D51" i="42"/>
  <c r="C52" i="42"/>
  <c r="D52" i="42"/>
  <c r="C53" i="42"/>
  <c r="D53" i="42"/>
  <c r="C54" i="42"/>
  <c r="D54" i="42"/>
  <c r="C55" i="42"/>
  <c r="D55" i="42"/>
  <c r="C56" i="42"/>
  <c r="D56" i="42"/>
  <c r="C57" i="42"/>
  <c r="D57" i="42"/>
  <c r="C58" i="42"/>
  <c r="D58" i="42"/>
  <c r="C59" i="42"/>
  <c r="D59" i="42"/>
  <c r="C60" i="42"/>
  <c r="D60" i="42"/>
  <c r="C61" i="42"/>
  <c r="D61" i="42"/>
  <c r="C62" i="42"/>
  <c r="D62" i="42"/>
  <c r="C63" i="42"/>
  <c r="D63" i="42"/>
  <c r="C64" i="42"/>
  <c r="D64" i="42"/>
  <c r="C65" i="42"/>
  <c r="D65" i="42"/>
  <c r="C66" i="42"/>
  <c r="D66" i="42"/>
  <c r="C67" i="42"/>
  <c r="D67" i="42"/>
  <c r="C68" i="42"/>
  <c r="D68" i="42"/>
  <c r="C69" i="42"/>
  <c r="D69" i="42"/>
  <c r="C70" i="42"/>
  <c r="D70" i="42"/>
  <c r="C71" i="42"/>
  <c r="D71" i="42"/>
  <c r="C72" i="42"/>
  <c r="D72" i="42"/>
  <c r="C73" i="42"/>
  <c r="D73" i="42"/>
  <c r="C74" i="42"/>
  <c r="D74" i="42"/>
  <c r="C75" i="42"/>
  <c r="D75" i="42"/>
  <c r="C76" i="42"/>
  <c r="D76" i="42"/>
  <c r="C77" i="42"/>
  <c r="D77" i="42"/>
  <c r="C78" i="42"/>
  <c r="D78" i="42"/>
  <c r="C79" i="42"/>
  <c r="D79" i="42"/>
  <c r="C80" i="42"/>
  <c r="D80" i="42"/>
  <c r="C81" i="42"/>
  <c r="D81" i="42"/>
  <c r="C82" i="42"/>
  <c r="D82" i="42"/>
  <c r="C83" i="42"/>
  <c r="D83" i="42"/>
  <c r="C84" i="42"/>
  <c r="D84" i="42"/>
  <c r="C85" i="42"/>
  <c r="D85" i="42"/>
  <c r="C86" i="42"/>
  <c r="D86" i="42"/>
  <c r="C87" i="42"/>
  <c r="D87" i="42"/>
  <c r="C88" i="42"/>
  <c r="D88" i="42"/>
  <c r="C89" i="42"/>
  <c r="D89" i="42"/>
  <c r="C90" i="42"/>
  <c r="D90" i="42"/>
  <c r="C91" i="42"/>
  <c r="D91" i="42"/>
  <c r="C92" i="42"/>
  <c r="D92" i="42"/>
  <c r="C93" i="42"/>
  <c r="D93" i="42"/>
  <c r="C94" i="42"/>
  <c r="D94" i="42"/>
  <c r="C95" i="42"/>
  <c r="D95" i="42"/>
  <c r="C96" i="42"/>
  <c r="D96" i="42"/>
  <c r="C97" i="42"/>
  <c r="D97" i="42"/>
  <c r="C98" i="42"/>
  <c r="D98" i="42"/>
  <c r="C99" i="42"/>
  <c r="D99" i="42"/>
  <c r="C100" i="42"/>
  <c r="D100" i="42"/>
  <c r="C101" i="42"/>
  <c r="D101" i="42"/>
  <c r="C102" i="42"/>
  <c r="D102" i="42"/>
  <c r="C103" i="42"/>
  <c r="D103" i="42"/>
  <c r="C104" i="42"/>
  <c r="D104" i="42"/>
  <c r="C105" i="42"/>
  <c r="D105" i="42"/>
  <c r="C106" i="42"/>
  <c r="D106" i="42"/>
  <c r="C107" i="42"/>
  <c r="D107" i="42"/>
  <c r="C108" i="42"/>
  <c r="D108" i="42"/>
  <c r="C109" i="42"/>
  <c r="D109" i="42"/>
  <c r="C110" i="42"/>
  <c r="D110" i="42"/>
  <c r="C111" i="42"/>
  <c r="D111" i="42"/>
  <c r="C112" i="42"/>
  <c r="D112" i="42"/>
  <c r="C113" i="42"/>
  <c r="D113" i="42"/>
  <c r="C114" i="42"/>
  <c r="D114" i="42"/>
  <c r="C115" i="42"/>
  <c r="D115" i="42"/>
  <c r="C116" i="42"/>
  <c r="D116" i="42"/>
  <c r="C117" i="42"/>
  <c r="D117" i="42"/>
  <c r="C118" i="42"/>
  <c r="D118" i="42"/>
  <c r="C119" i="42"/>
  <c r="D119" i="42"/>
  <c r="C120" i="42"/>
  <c r="D120" i="42"/>
  <c r="C90" i="24"/>
  <c r="D90" i="24"/>
  <c r="C91" i="24"/>
  <c r="D91" i="24"/>
  <c r="C92" i="24"/>
  <c r="D92" i="24"/>
  <c r="C93" i="24"/>
  <c r="D93" i="24"/>
  <c r="C94" i="24"/>
  <c r="D94" i="24"/>
  <c r="C95" i="24"/>
  <c r="D95" i="24"/>
  <c r="C96" i="24"/>
  <c r="D96" i="24"/>
  <c r="C97" i="24"/>
  <c r="D97" i="24"/>
  <c r="C98" i="24"/>
  <c r="D98" i="24"/>
  <c r="C99" i="24"/>
  <c r="D99" i="24"/>
  <c r="C100" i="24"/>
  <c r="D100" i="24"/>
  <c r="C101" i="24"/>
  <c r="D101" i="24"/>
  <c r="C102" i="24"/>
  <c r="D102" i="24"/>
  <c r="C103" i="24"/>
  <c r="D103" i="24"/>
  <c r="C104" i="24"/>
  <c r="D104" i="24"/>
  <c r="C105" i="24"/>
  <c r="D105" i="24"/>
  <c r="C106" i="24"/>
  <c r="D106" i="24"/>
  <c r="C107" i="24"/>
  <c r="D107" i="24"/>
  <c r="C108" i="24"/>
  <c r="D108" i="24"/>
  <c r="C109" i="24"/>
  <c r="D109" i="24"/>
  <c r="C110" i="24"/>
  <c r="D110" i="24"/>
  <c r="C111" i="24"/>
  <c r="D111" i="24"/>
  <c r="C112" i="24"/>
  <c r="D112" i="24"/>
  <c r="C113" i="24"/>
  <c r="D113" i="24"/>
  <c r="C114" i="24"/>
  <c r="D114" i="24"/>
  <c r="C115" i="24"/>
  <c r="D115" i="24"/>
  <c r="C116" i="24"/>
  <c r="D116" i="24"/>
  <c r="C117" i="24"/>
  <c r="D117" i="24"/>
  <c r="C118" i="24"/>
  <c r="D118" i="24"/>
  <c r="C119" i="24"/>
  <c r="D119" i="24"/>
  <c r="C83" i="24"/>
  <c r="D83" i="24"/>
  <c r="E32" i="73"/>
  <c r="C84" i="24"/>
  <c r="D84" i="24"/>
  <c r="C85" i="24"/>
  <c r="D85" i="24"/>
  <c r="C86" i="24"/>
  <c r="D86" i="24"/>
  <c r="C87" i="24"/>
  <c r="D87" i="24"/>
  <c r="C88" i="24"/>
  <c r="D88" i="24"/>
  <c r="C89" i="24"/>
  <c r="D89" i="24"/>
  <c r="C99" i="49"/>
  <c r="C98" i="49"/>
  <c r="C97" i="49"/>
  <c r="C96" i="49"/>
  <c r="C95" i="49"/>
  <c r="C94" i="49"/>
  <c r="C93" i="49"/>
  <c r="C92" i="49"/>
  <c r="C91" i="49"/>
  <c r="C90" i="49"/>
  <c r="C89" i="49"/>
  <c r="C88" i="49"/>
  <c r="C87" i="49"/>
  <c r="C86" i="49"/>
  <c r="C85" i="49"/>
  <c r="C84" i="49"/>
  <c r="C83" i="49"/>
  <c r="C82" i="49"/>
  <c r="C81" i="49"/>
  <c r="C80" i="49"/>
  <c r="C79" i="49"/>
  <c r="C78" i="49"/>
  <c r="C77" i="49"/>
  <c r="C76" i="49"/>
  <c r="C75" i="49"/>
  <c r="C74" i="49"/>
  <c r="C73" i="49"/>
  <c r="C72" i="49"/>
  <c r="C71" i="49"/>
  <c r="C70" i="49"/>
  <c r="C69" i="49"/>
  <c r="C68" i="49"/>
  <c r="C67" i="49"/>
  <c r="C66" i="49"/>
  <c r="C65" i="49"/>
  <c r="C64" i="49"/>
  <c r="C63" i="49"/>
  <c r="C62" i="49"/>
  <c r="C61" i="49"/>
  <c r="C60" i="49"/>
  <c r="C59" i="49"/>
  <c r="C58" i="49"/>
  <c r="C57" i="49"/>
  <c r="C56" i="49"/>
  <c r="C55" i="49"/>
  <c r="C54" i="49"/>
  <c r="C53" i="49"/>
  <c r="C52" i="49"/>
  <c r="C51" i="49"/>
  <c r="C50" i="49"/>
  <c r="C49" i="49"/>
  <c r="C48" i="49"/>
  <c r="C47" i="49"/>
  <c r="C46" i="49"/>
  <c r="C45" i="49"/>
  <c r="C44" i="49"/>
  <c r="C43" i="49"/>
  <c r="C42" i="49"/>
  <c r="C17" i="49"/>
  <c r="C40" i="49"/>
  <c r="C41" i="49"/>
  <c r="C39" i="49"/>
  <c r="C32" i="49"/>
  <c r="C18" i="49"/>
  <c r="C16" i="49"/>
  <c r="C31" i="49"/>
  <c r="C15" i="49"/>
  <c r="C29" i="49"/>
  <c r="C14" i="49"/>
  <c r="C28" i="49"/>
  <c r="C13" i="49"/>
  <c r="C30" i="49"/>
  <c r="C12" i="49"/>
  <c r="C27" i="49"/>
  <c r="C11" i="49"/>
  <c r="C26" i="49"/>
  <c r="C10" i="49"/>
  <c r="C9" i="49"/>
  <c r="C25" i="49"/>
  <c r="C24" i="49"/>
  <c r="C8" i="49"/>
  <c r="C23" i="49"/>
  <c r="C7" i="49"/>
  <c r="C22" i="49"/>
  <c r="C6" i="49"/>
  <c r="C21" i="49"/>
  <c r="C5" i="49"/>
  <c r="C20" i="49"/>
  <c r="C4" i="49"/>
  <c r="C19" i="49"/>
  <c r="C3" i="49"/>
  <c r="C2" i="49"/>
  <c r="C100" i="48"/>
  <c r="C99" i="48"/>
  <c r="C98" i="48"/>
  <c r="C97" i="48"/>
  <c r="C96" i="48"/>
  <c r="C95" i="48"/>
  <c r="C94" i="48"/>
  <c r="C93" i="48"/>
  <c r="C92" i="48"/>
  <c r="C91" i="48"/>
  <c r="C90" i="48"/>
  <c r="C89" i="48"/>
  <c r="C88" i="48"/>
  <c r="C87" i="48"/>
  <c r="C86" i="48"/>
  <c r="C85" i="48"/>
  <c r="C84" i="48"/>
  <c r="C83" i="48"/>
  <c r="C82" i="48"/>
  <c r="C81" i="48"/>
  <c r="C80" i="48"/>
  <c r="C79" i="48"/>
  <c r="C78" i="48"/>
  <c r="C77" i="48"/>
  <c r="C76" i="48"/>
  <c r="C75" i="48"/>
  <c r="C74" i="48"/>
  <c r="C73" i="48"/>
  <c r="C72" i="48"/>
  <c r="C71" i="48"/>
  <c r="C70" i="48"/>
  <c r="C69" i="48"/>
  <c r="C68" i="48"/>
  <c r="C67" i="48"/>
  <c r="C66" i="48"/>
  <c r="C65" i="48"/>
  <c r="C64" i="48"/>
  <c r="C63" i="48"/>
  <c r="C62" i="48"/>
  <c r="C61" i="48"/>
  <c r="C60" i="48"/>
  <c r="C59" i="48"/>
  <c r="C58" i="48"/>
  <c r="C57" i="48"/>
  <c r="C56" i="48"/>
  <c r="C55" i="48"/>
  <c r="C54" i="48"/>
  <c r="C53" i="48"/>
  <c r="C52" i="48"/>
  <c r="C51" i="48"/>
  <c r="C50" i="48"/>
  <c r="C49" i="48"/>
  <c r="C48" i="48"/>
  <c r="C47" i="48"/>
  <c r="C46" i="48"/>
  <c r="C45" i="48"/>
  <c r="C44" i="48"/>
  <c r="C43" i="48"/>
  <c r="C42" i="48"/>
  <c r="C41" i="48"/>
  <c r="C40" i="48"/>
  <c r="C39" i="48"/>
  <c r="C38" i="48"/>
  <c r="C37" i="48"/>
  <c r="C36" i="48"/>
  <c r="C35" i="48"/>
  <c r="C34" i="48"/>
  <c r="C33" i="48"/>
  <c r="C32" i="48"/>
  <c r="C31" i="48"/>
  <c r="C30" i="48"/>
  <c r="C29" i="48"/>
  <c r="C28" i="48"/>
  <c r="C27" i="48"/>
  <c r="C26" i="48"/>
  <c r="C25" i="48"/>
  <c r="C24" i="48"/>
  <c r="C23" i="48"/>
  <c r="C22" i="48"/>
  <c r="C21" i="48"/>
  <c r="C20" i="48"/>
  <c r="C19" i="48"/>
  <c r="C18" i="48"/>
  <c r="C17" i="48"/>
  <c r="C16" i="48"/>
  <c r="C15" i="48"/>
  <c r="C14" i="48"/>
  <c r="C13" i="48"/>
  <c r="C12" i="48"/>
  <c r="C11" i="48"/>
  <c r="C10" i="48"/>
  <c r="C9" i="48"/>
  <c r="C8" i="48"/>
  <c r="C7" i="48"/>
  <c r="C6" i="48"/>
  <c r="C5" i="48"/>
  <c r="C4" i="48"/>
  <c r="C3" i="48"/>
  <c r="C2" i="48"/>
  <c r="F15" i="71"/>
  <c r="F11" i="55"/>
  <c r="F10" i="55"/>
  <c r="F13" i="71"/>
  <c r="F14" i="71"/>
  <c r="F12" i="71"/>
  <c r="F11" i="71"/>
  <c r="F9" i="55"/>
  <c r="F10" i="71"/>
  <c r="F8" i="55"/>
  <c r="F9" i="71"/>
  <c r="F8" i="71"/>
  <c r="F7" i="55"/>
  <c r="F6" i="55"/>
  <c r="F7" i="62"/>
  <c r="F6" i="71"/>
  <c r="F22" i="55"/>
  <c r="D16" i="44"/>
  <c r="F20" i="55"/>
  <c r="D15" i="44"/>
  <c r="F21" i="71"/>
  <c r="D14" i="44"/>
  <c r="F18" i="55"/>
  <c r="D13" i="44"/>
  <c r="F19" i="71"/>
  <c r="D12" i="44"/>
  <c r="F19" i="55"/>
  <c r="D11" i="44"/>
  <c r="F20" i="71"/>
  <c r="D10" i="44"/>
  <c r="F17" i="71"/>
  <c r="D9" i="44"/>
  <c r="F18" i="71"/>
  <c r="D8" i="44"/>
  <c r="F17" i="55"/>
  <c r="D7" i="44"/>
  <c r="F16" i="55"/>
  <c r="D6" i="44"/>
  <c r="F15" i="55"/>
  <c r="D5" i="44"/>
  <c r="F14" i="55"/>
  <c r="D4" i="44"/>
  <c r="F16" i="71"/>
  <c r="D3" i="44"/>
  <c r="F13" i="55"/>
  <c r="D2" i="44"/>
  <c r="F12" i="55"/>
  <c r="D80" i="43"/>
  <c r="D79" i="43"/>
  <c r="D78" i="43"/>
  <c r="D77" i="43"/>
  <c r="D76" i="43"/>
  <c r="D75" i="43"/>
  <c r="D74" i="43"/>
  <c r="D73" i="43"/>
  <c r="D72" i="43"/>
  <c r="D71" i="43"/>
  <c r="D70" i="43"/>
  <c r="D69" i="43"/>
  <c r="D68" i="43"/>
  <c r="D67" i="43"/>
  <c r="D66" i="43"/>
  <c r="D65" i="43"/>
  <c r="D64" i="43"/>
  <c r="D63" i="43"/>
  <c r="D62" i="43"/>
  <c r="D61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G7" i="68"/>
  <c r="D13" i="43"/>
  <c r="G12" i="68"/>
  <c r="D12" i="43"/>
  <c r="D11" i="43"/>
  <c r="G10" i="68"/>
  <c r="D10" i="43"/>
  <c r="G13" i="68"/>
  <c r="D9" i="43"/>
  <c r="D8" i="43"/>
  <c r="G14" i="68"/>
  <c r="D7" i="43"/>
  <c r="D6" i="43"/>
  <c r="D5" i="43"/>
  <c r="D4" i="43"/>
  <c r="G9" i="68"/>
  <c r="D3" i="43"/>
  <c r="G8" i="68"/>
  <c r="D2" i="43"/>
  <c r="G6" i="68"/>
  <c r="D29" i="42"/>
  <c r="E15" i="71"/>
  <c r="C29" i="42"/>
  <c r="D10" i="42"/>
  <c r="E13" i="55"/>
  <c r="C10" i="42"/>
  <c r="D5" i="42"/>
  <c r="E8" i="55"/>
  <c r="C5" i="42"/>
  <c r="D6" i="42"/>
  <c r="E9" i="55"/>
  <c r="C6" i="42"/>
  <c r="D7" i="42"/>
  <c r="E10" i="55"/>
  <c r="C7" i="42"/>
  <c r="D9" i="42"/>
  <c r="E12" i="55"/>
  <c r="C9" i="42"/>
  <c r="D8" i="42"/>
  <c r="E11" i="55"/>
  <c r="C8" i="42"/>
  <c r="D3" i="42"/>
  <c r="E6" i="55"/>
  <c r="J6" i="55"/>
  <c r="C3" i="42"/>
  <c r="D4" i="42"/>
  <c r="E7" i="55"/>
  <c r="C4" i="42"/>
  <c r="D21" i="42"/>
  <c r="E6" i="71"/>
  <c r="C21" i="42"/>
  <c r="D23" i="42"/>
  <c r="E9" i="71"/>
  <c r="C23" i="42"/>
  <c r="D22" i="42"/>
  <c r="E8" i="71"/>
  <c r="C22" i="42"/>
  <c r="D2" i="42"/>
  <c r="E7" i="62"/>
  <c r="C2" i="42"/>
  <c r="D34" i="40"/>
  <c r="C34" i="40"/>
  <c r="D33" i="40"/>
  <c r="C33" i="40"/>
  <c r="D32" i="40"/>
  <c r="C32" i="40"/>
  <c r="D31" i="40"/>
  <c r="C31" i="40"/>
  <c r="D30" i="40"/>
  <c r="C30" i="40"/>
  <c r="D29" i="40"/>
  <c r="C29" i="40"/>
  <c r="D28" i="40"/>
  <c r="C28" i="40"/>
  <c r="D27" i="40"/>
  <c r="C27" i="40"/>
  <c r="D26" i="40"/>
  <c r="C26" i="40"/>
  <c r="D25" i="40"/>
  <c r="C25" i="40"/>
  <c r="D24" i="40"/>
  <c r="C24" i="40"/>
  <c r="D23" i="40"/>
  <c r="C23" i="40"/>
  <c r="D22" i="40"/>
  <c r="C22" i="40"/>
  <c r="D21" i="40"/>
  <c r="C21" i="40"/>
  <c r="D20" i="40"/>
  <c r="C20" i="40"/>
  <c r="D19" i="40"/>
  <c r="C19" i="40"/>
  <c r="D18" i="40"/>
  <c r="C18" i="40"/>
  <c r="D17" i="40"/>
  <c r="C17" i="40"/>
  <c r="D16" i="40"/>
  <c r="C16" i="40"/>
  <c r="D15" i="40"/>
  <c r="C15" i="40"/>
  <c r="D14" i="40"/>
  <c r="F14" i="68"/>
  <c r="C14" i="40"/>
  <c r="D13" i="40"/>
  <c r="C13" i="40"/>
  <c r="D12" i="40"/>
  <c r="F13" i="68"/>
  <c r="C12" i="40"/>
  <c r="D11" i="40"/>
  <c r="F12" i="68"/>
  <c r="K12" i="68"/>
  <c r="C11" i="40"/>
  <c r="D10" i="40"/>
  <c r="C10" i="40"/>
  <c r="D9" i="40"/>
  <c r="C9" i="40"/>
  <c r="D8" i="40"/>
  <c r="C8" i="40"/>
  <c r="D7" i="40"/>
  <c r="C7" i="40"/>
  <c r="D6" i="40"/>
  <c r="F10" i="68"/>
  <c r="C6" i="40"/>
  <c r="D5" i="40"/>
  <c r="F9" i="68"/>
  <c r="C5" i="40"/>
  <c r="D4" i="40"/>
  <c r="F8" i="68"/>
  <c r="C4" i="40"/>
  <c r="D3" i="40"/>
  <c r="F7" i="68"/>
  <c r="C3" i="40"/>
  <c r="D2" i="40"/>
  <c r="C2" i="40"/>
  <c r="F34" i="73"/>
  <c r="F31" i="73"/>
  <c r="F33" i="73"/>
  <c r="E35" i="73"/>
  <c r="J6" i="71"/>
  <c r="J11" i="55"/>
  <c r="F15" i="79"/>
  <c r="J15" i="79"/>
  <c r="J12" i="71"/>
  <c r="F15" i="59"/>
  <c r="J15" i="59"/>
  <c r="J18" i="71"/>
  <c r="F26" i="59"/>
  <c r="J26" i="59"/>
  <c r="E20" i="55"/>
  <c r="J20" i="55"/>
  <c r="E19" i="55"/>
  <c r="E18" i="55"/>
  <c r="E17" i="55"/>
  <c r="F9" i="79"/>
  <c r="J9" i="79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E44" i="39"/>
  <c r="D44" i="39"/>
  <c r="C44" i="39"/>
  <c r="B44" i="39"/>
  <c r="E43" i="39"/>
  <c r="D43" i="39"/>
  <c r="C43" i="39"/>
  <c r="B43" i="39"/>
  <c r="E42" i="39"/>
  <c r="D42" i="39"/>
  <c r="C42" i="39"/>
  <c r="B42" i="39"/>
  <c r="E41" i="39"/>
  <c r="D41" i="39"/>
  <c r="C41" i="39"/>
  <c r="B41" i="39"/>
  <c r="E40" i="39"/>
  <c r="D40" i="39"/>
  <c r="C40" i="39"/>
  <c r="B40" i="39"/>
  <c r="E39" i="39"/>
  <c r="D39" i="39"/>
  <c r="C39" i="39"/>
  <c r="B39" i="39"/>
  <c r="E28" i="39"/>
  <c r="D28" i="39"/>
  <c r="C28" i="39"/>
  <c r="B28" i="39"/>
  <c r="E27" i="39"/>
  <c r="D27" i="39"/>
  <c r="C27" i="39"/>
  <c r="B27" i="39"/>
  <c r="E26" i="39"/>
  <c r="D26" i="39"/>
  <c r="C26" i="39"/>
  <c r="B26" i="39"/>
  <c r="E25" i="39"/>
  <c r="D25" i="39"/>
  <c r="C25" i="39"/>
  <c r="B25" i="39"/>
  <c r="E24" i="39"/>
  <c r="D24" i="39"/>
  <c r="C24" i="39"/>
  <c r="B24" i="39"/>
  <c r="E23" i="39"/>
  <c r="D23" i="39"/>
  <c r="C23" i="39"/>
  <c r="B23" i="39"/>
  <c r="E22" i="39"/>
  <c r="D22" i="39"/>
  <c r="C22" i="39"/>
  <c r="B22" i="39"/>
  <c r="E21" i="39"/>
  <c r="D21" i="39"/>
  <c r="C21" i="39"/>
  <c r="B21" i="39"/>
  <c r="E20" i="39"/>
  <c r="D20" i="39"/>
  <c r="C20" i="39"/>
  <c r="B20" i="39"/>
  <c r="E19" i="39"/>
  <c r="D19" i="39"/>
  <c r="C19" i="39"/>
  <c r="B19" i="39"/>
  <c r="E18" i="39"/>
  <c r="D18" i="39"/>
  <c r="C18" i="39"/>
  <c r="B18" i="39"/>
  <c r="E17" i="39"/>
  <c r="D17" i="39"/>
  <c r="C17" i="39"/>
  <c r="B17" i="39"/>
  <c r="E16" i="39"/>
  <c r="D16" i="39"/>
  <c r="C16" i="39"/>
  <c r="B16" i="39"/>
  <c r="E15" i="39"/>
  <c r="D15" i="39"/>
  <c r="C15" i="39"/>
  <c r="B15" i="39"/>
  <c r="E14" i="39"/>
  <c r="D14" i="39"/>
  <c r="C14" i="39"/>
  <c r="B14" i="39"/>
  <c r="E13" i="39"/>
  <c r="D13" i="39"/>
  <c r="C13" i="39"/>
  <c r="B13" i="39"/>
  <c r="E12" i="39"/>
  <c r="D12" i="39"/>
  <c r="C12" i="39"/>
  <c r="B12" i="39"/>
  <c r="E11" i="39"/>
  <c r="D11" i="39"/>
  <c r="C11" i="39"/>
  <c r="B11" i="39"/>
  <c r="E10" i="39"/>
  <c r="D10" i="39"/>
  <c r="C10" i="39"/>
  <c r="B10" i="39"/>
  <c r="E9" i="39"/>
  <c r="D9" i="39"/>
  <c r="C9" i="39"/>
  <c r="B9" i="39"/>
  <c r="E8" i="39"/>
  <c r="D8" i="39"/>
  <c r="C8" i="39"/>
  <c r="B8" i="39"/>
  <c r="E7" i="39"/>
  <c r="D7" i="39"/>
  <c r="C7" i="39"/>
  <c r="B7" i="39"/>
  <c r="E6" i="39"/>
  <c r="D6" i="39"/>
  <c r="C6" i="39"/>
  <c r="B6" i="39"/>
  <c r="E5" i="39"/>
  <c r="D5" i="39"/>
  <c r="C5" i="39"/>
  <c r="B5" i="39"/>
  <c r="E4" i="39"/>
  <c r="D4" i="39"/>
  <c r="C4" i="39"/>
  <c r="B4" i="39"/>
  <c r="L12" i="68"/>
  <c r="D105" i="27"/>
  <c r="D112" i="27"/>
  <c r="D80" i="27"/>
  <c r="D48" i="27"/>
  <c r="D32" i="27"/>
  <c r="D113" i="27"/>
  <c r="D21" i="27"/>
  <c r="D19" i="27"/>
  <c r="D110" i="27"/>
  <c r="D94" i="27"/>
  <c r="D46" i="27"/>
  <c r="D30" i="27"/>
  <c r="D93" i="27"/>
  <c r="D101" i="27"/>
  <c r="D111" i="27"/>
  <c r="D95" i="27"/>
  <c r="D79" i="27"/>
  <c r="D47" i="27"/>
  <c r="D31" i="27"/>
  <c r="D121" i="27"/>
  <c r="D106" i="27"/>
  <c r="D90" i="27"/>
  <c r="D58" i="27"/>
  <c r="D120" i="27"/>
  <c r="D104" i="27"/>
  <c r="D88" i="27"/>
  <c r="D56" i="27"/>
  <c r="D89" i="27"/>
  <c r="D45" i="27"/>
  <c r="D107" i="27"/>
  <c r="D91" i="27"/>
  <c r="D109" i="27"/>
  <c r="D118" i="27"/>
  <c r="D102" i="27"/>
  <c r="D86" i="27"/>
  <c r="D96" i="27"/>
  <c r="D115" i="27"/>
  <c r="D99" i="27"/>
  <c r="D29" i="27"/>
  <c r="D78" i="27"/>
  <c r="D108" i="27"/>
  <c r="D92" i="27"/>
  <c r="D28" i="27"/>
  <c r="D117" i="27"/>
  <c r="D116" i="27"/>
  <c r="D100" i="27"/>
  <c r="D20" i="27"/>
  <c r="D77" i="27"/>
  <c r="D33" i="27"/>
  <c r="D119" i="27"/>
  <c r="D103" i="27"/>
  <c r="D87" i="27"/>
  <c r="D71" i="27"/>
  <c r="D55" i="27"/>
  <c r="D97" i="27"/>
  <c r="D114" i="27"/>
  <c r="D98" i="2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D5" i="48"/>
  <c r="H9" i="68"/>
  <c r="K26" i="59"/>
  <c r="K18" i="71"/>
  <c r="K6" i="71"/>
  <c r="K20" i="55"/>
  <c r="D9" i="48"/>
  <c r="H8" i="69"/>
  <c r="D13" i="48"/>
  <c r="H8" i="52"/>
  <c r="D17" i="48"/>
  <c r="D25" i="48"/>
  <c r="D29" i="48"/>
  <c r="D33" i="48"/>
  <c r="D41" i="48"/>
  <c r="D45" i="48"/>
  <c r="D49" i="48"/>
  <c r="D57" i="48"/>
  <c r="D61" i="48"/>
  <c r="D65" i="48"/>
  <c r="D73" i="48"/>
  <c r="D77" i="48"/>
  <c r="D6" i="48"/>
  <c r="H6" i="69"/>
  <c r="D14" i="48"/>
  <c r="D18" i="48"/>
  <c r="D22" i="48"/>
  <c r="D30" i="48"/>
  <c r="D34" i="48"/>
  <c r="D38" i="48"/>
  <c r="D46" i="48"/>
  <c r="D50" i="48"/>
  <c r="D54" i="48"/>
  <c r="D62" i="48"/>
  <c r="D66" i="48"/>
  <c r="D70" i="48"/>
  <c r="D78" i="48"/>
  <c r="D3" i="48"/>
  <c r="H6" i="68"/>
  <c r="D7" i="48"/>
  <c r="H7" i="69"/>
  <c r="D15" i="48"/>
  <c r="H9" i="52"/>
  <c r="D19" i="48"/>
  <c r="D23" i="48"/>
  <c r="D31" i="48"/>
  <c r="D35" i="48"/>
  <c r="D39" i="48"/>
  <c r="D47" i="48"/>
  <c r="D51" i="48"/>
  <c r="D55" i="48"/>
  <c r="D63" i="48"/>
  <c r="D67" i="48"/>
  <c r="D71" i="48"/>
  <c r="D75" i="48"/>
  <c r="D4" i="48"/>
  <c r="H8" i="68"/>
  <c r="D8" i="48"/>
  <c r="H10" i="68"/>
  <c r="D12" i="48"/>
  <c r="H6" i="52"/>
  <c r="D16" i="48"/>
  <c r="D20" i="48"/>
  <c r="D24" i="48"/>
  <c r="D28" i="48"/>
  <c r="D32" i="48"/>
  <c r="D36" i="48"/>
  <c r="D40" i="48"/>
  <c r="D44" i="48"/>
  <c r="D48" i="48"/>
  <c r="D52" i="48"/>
  <c r="D56" i="48"/>
  <c r="D60" i="48"/>
  <c r="D64" i="48"/>
  <c r="D68" i="48"/>
  <c r="D72" i="48"/>
  <c r="D76" i="48"/>
  <c r="D80" i="48"/>
  <c r="D84" i="48"/>
  <c r="D88" i="48"/>
  <c r="D92" i="48"/>
  <c r="D100" i="48"/>
  <c r="D81" i="48"/>
  <c r="D85" i="48"/>
  <c r="D89" i="48"/>
  <c r="D93" i="48"/>
  <c r="D97" i="48"/>
  <c r="D2" i="48"/>
  <c r="H13" i="68"/>
  <c r="D82" i="48"/>
  <c r="D86" i="48"/>
  <c r="D90" i="48"/>
  <c r="D94" i="48"/>
  <c r="D98" i="48"/>
  <c r="D79" i="48"/>
  <c r="D83" i="48"/>
  <c r="D87" i="48"/>
  <c r="D91" i="48"/>
  <c r="D95" i="48"/>
  <c r="D99" i="48"/>
  <c r="D96" i="48"/>
  <c r="J40" i="39"/>
  <c r="J7" i="39"/>
  <c r="I9" i="52"/>
  <c r="K9" i="52"/>
  <c r="H12" i="68"/>
  <c r="I12" i="68"/>
  <c r="H10" i="69"/>
  <c r="I8" i="52"/>
  <c r="K8" i="52"/>
  <c r="I6" i="52"/>
  <c r="K6" i="52"/>
  <c r="I8" i="69"/>
  <c r="K8" i="69"/>
  <c r="I10" i="68"/>
  <c r="K10" i="68"/>
  <c r="I7" i="69"/>
  <c r="K7" i="69"/>
  <c r="I6" i="69"/>
  <c r="K6" i="69"/>
  <c r="I9" i="68"/>
  <c r="K9" i="68"/>
  <c r="I8" i="68"/>
  <c r="K8" i="68"/>
  <c r="I6" i="68"/>
  <c r="K6" i="68"/>
  <c r="I13" i="68"/>
  <c r="K13" i="68"/>
  <c r="D59" i="48"/>
  <c r="D43" i="48"/>
  <c r="D27" i="48"/>
  <c r="D11" i="48"/>
  <c r="H14" i="68"/>
  <c r="D74" i="48"/>
  <c r="D58" i="48"/>
  <c r="D42" i="48"/>
  <c r="D26" i="48"/>
  <c r="D10" i="48"/>
  <c r="H7" i="68"/>
  <c r="D69" i="48"/>
  <c r="D53" i="48"/>
  <c r="D37" i="48"/>
  <c r="D21" i="48"/>
  <c r="C59" i="27"/>
  <c r="D59" i="27"/>
  <c r="C64" i="27"/>
  <c r="D64" i="27"/>
  <c r="C62" i="27"/>
  <c r="D62" i="27"/>
  <c r="C34" i="27"/>
  <c r="D34" i="27"/>
  <c r="C61" i="27"/>
  <c r="D61" i="27"/>
  <c r="C6" i="27"/>
  <c r="D6" i="27"/>
  <c r="C7" i="27"/>
  <c r="D7" i="27"/>
  <c r="C8" i="27"/>
  <c r="D8" i="27"/>
  <c r="C9" i="27"/>
  <c r="D9" i="27"/>
  <c r="C10" i="27"/>
  <c r="D10" i="27"/>
  <c r="C11" i="27"/>
  <c r="D11" i="27"/>
  <c r="C12" i="27"/>
  <c r="D12" i="27"/>
  <c r="C13" i="27"/>
  <c r="D13" i="27"/>
  <c r="C35" i="27"/>
  <c r="D35" i="27"/>
  <c r="C36" i="27"/>
  <c r="D36" i="27"/>
  <c r="C37" i="27"/>
  <c r="D37" i="27"/>
  <c r="C38" i="27"/>
  <c r="D38" i="27"/>
  <c r="C39" i="27"/>
  <c r="D39" i="27"/>
  <c r="C40" i="27"/>
  <c r="D40" i="27"/>
  <c r="C66" i="27"/>
  <c r="D66" i="27"/>
  <c r="C68" i="27"/>
  <c r="D68" i="27"/>
  <c r="C42" i="27"/>
  <c r="D42" i="27"/>
  <c r="C70" i="27"/>
  <c r="D70" i="27"/>
  <c r="C41" i="27"/>
  <c r="D41" i="27"/>
  <c r="C67" i="27"/>
  <c r="D67" i="27"/>
  <c r="C69" i="27"/>
  <c r="D69" i="27"/>
  <c r="C14" i="27"/>
  <c r="D14" i="27"/>
  <c r="C72" i="27"/>
  <c r="D72" i="27"/>
  <c r="C73" i="27"/>
  <c r="D73" i="27"/>
  <c r="C15" i="27"/>
  <c r="D15" i="27"/>
  <c r="C22" i="27"/>
  <c r="D22" i="27"/>
  <c r="C50" i="27"/>
  <c r="D50" i="27"/>
  <c r="C81" i="27"/>
  <c r="D81" i="27"/>
  <c r="C23" i="27"/>
  <c r="D23" i="27"/>
  <c r="C51" i="27"/>
  <c r="D51" i="27"/>
  <c r="C24" i="27"/>
  <c r="D24" i="27"/>
  <c r="C52" i="27"/>
  <c r="D52" i="27"/>
  <c r="C49" i="27"/>
  <c r="D49" i="27"/>
  <c r="C26" i="27"/>
  <c r="D26" i="27"/>
  <c r="C25" i="27"/>
  <c r="D25" i="27"/>
  <c r="C54" i="27"/>
  <c r="D54" i="27"/>
  <c r="C27" i="27"/>
  <c r="D27" i="27"/>
  <c r="C85" i="27"/>
  <c r="D85" i="27"/>
  <c r="C53" i="27"/>
  <c r="D53" i="27"/>
  <c r="C82" i="27"/>
  <c r="D82" i="27"/>
  <c r="C84" i="27"/>
  <c r="D84" i="27"/>
  <c r="C83" i="27"/>
  <c r="D83" i="27"/>
  <c r="C57" i="27"/>
  <c r="D57" i="27"/>
  <c r="C2" i="27"/>
  <c r="D2" i="27"/>
  <c r="C3" i="27"/>
  <c r="D3" i="27"/>
  <c r="C60" i="27"/>
  <c r="D60" i="27"/>
  <c r="C4" i="27"/>
  <c r="D4" i="27"/>
  <c r="C5" i="27"/>
  <c r="D5" i="27"/>
  <c r="C63" i="27"/>
  <c r="D63" i="27"/>
  <c r="C65" i="27"/>
  <c r="D65" i="27"/>
  <c r="C16" i="27"/>
  <c r="D16" i="27"/>
  <c r="C43" i="27"/>
  <c r="D43" i="27"/>
  <c r="C74" i="27"/>
  <c r="D74" i="27"/>
  <c r="C17" i="27"/>
  <c r="D17" i="27"/>
  <c r="C75" i="27"/>
  <c r="D75" i="27"/>
  <c r="C18" i="27"/>
  <c r="D18" i="27"/>
  <c r="C44" i="27"/>
  <c r="D44" i="27"/>
  <c r="C76" i="27"/>
  <c r="D76" i="27"/>
  <c r="I6" i="4"/>
  <c r="D3" i="25"/>
  <c r="D4" i="25"/>
  <c r="D5" i="25"/>
  <c r="F7" i="4"/>
  <c r="D6" i="25"/>
  <c r="D7" i="25"/>
  <c r="D8" i="25"/>
  <c r="F8" i="4"/>
  <c r="D9" i="25"/>
  <c r="D39" i="25"/>
  <c r="F8" i="51"/>
  <c r="D10" i="25"/>
  <c r="D11" i="25"/>
  <c r="D12" i="25"/>
  <c r="D13" i="25"/>
  <c r="D72" i="25"/>
  <c r="F6" i="73"/>
  <c r="D14" i="25"/>
  <c r="F10" i="4"/>
  <c r="D15" i="25"/>
  <c r="D16" i="25"/>
  <c r="D17" i="25"/>
  <c r="F11" i="4"/>
  <c r="D19" i="25"/>
  <c r="D20" i="25"/>
  <c r="D21" i="25"/>
  <c r="D22" i="25"/>
  <c r="D23" i="25"/>
  <c r="D24" i="25"/>
  <c r="D25" i="25"/>
  <c r="D26" i="25"/>
  <c r="D27" i="25"/>
  <c r="D28" i="25"/>
  <c r="F14" i="50"/>
  <c r="D29" i="25"/>
  <c r="F15" i="50"/>
  <c r="D30" i="25"/>
  <c r="F16" i="50"/>
  <c r="D31" i="25"/>
  <c r="F27" i="4"/>
  <c r="J27" i="4"/>
  <c r="D32" i="25"/>
  <c r="F17" i="50"/>
  <c r="D33" i="25"/>
  <c r="D34" i="25"/>
  <c r="F19" i="50"/>
  <c r="D35" i="25"/>
  <c r="F20" i="50"/>
  <c r="D36" i="25"/>
  <c r="D37" i="25"/>
  <c r="D38" i="25"/>
  <c r="D40" i="25"/>
  <c r="F12" i="4"/>
  <c r="D41" i="25"/>
  <c r="D51" i="25"/>
  <c r="F20" i="51"/>
  <c r="D42" i="25"/>
  <c r="F15" i="4"/>
  <c r="D43" i="25"/>
  <c r="D44" i="25"/>
  <c r="F21" i="4"/>
  <c r="D45" i="25"/>
  <c r="F18" i="73"/>
  <c r="D46" i="25"/>
  <c r="D47" i="25"/>
  <c r="D48" i="25"/>
  <c r="D49" i="25"/>
  <c r="D53" i="25"/>
  <c r="F23" i="51"/>
  <c r="D50" i="25"/>
  <c r="F19" i="73"/>
  <c r="D52" i="25"/>
  <c r="D54" i="25"/>
  <c r="F24" i="51"/>
  <c r="D55" i="25"/>
  <c r="D56" i="25"/>
  <c r="F15" i="73"/>
  <c r="D57" i="25"/>
  <c r="D58" i="25"/>
  <c r="D59" i="25"/>
  <c r="F25" i="51"/>
  <c r="D60" i="25"/>
  <c r="F26" i="4"/>
  <c r="D61" i="25"/>
  <c r="F6" i="72"/>
  <c r="D62" i="25"/>
  <c r="F6" i="50"/>
  <c r="D63" i="25"/>
  <c r="D64" i="25"/>
  <c r="F7" i="72"/>
  <c r="D65" i="25"/>
  <c r="D66" i="25"/>
  <c r="D67" i="25"/>
  <c r="D68" i="25"/>
  <c r="D69" i="25"/>
  <c r="F26" i="73"/>
  <c r="D70" i="25"/>
  <c r="F20" i="4"/>
  <c r="D71" i="25"/>
  <c r="F10" i="50"/>
  <c r="F11" i="72"/>
  <c r="D73" i="25"/>
  <c r="F10" i="72"/>
  <c r="D74" i="25"/>
  <c r="D75" i="25"/>
  <c r="F12" i="50"/>
  <c r="D76" i="25"/>
  <c r="F28" i="73"/>
  <c r="D77" i="25"/>
  <c r="F13" i="72"/>
  <c r="D78" i="25"/>
  <c r="F29" i="73"/>
  <c r="D79" i="25"/>
  <c r="F30" i="73"/>
  <c r="D80" i="25"/>
  <c r="F13" i="50"/>
  <c r="D2" i="25"/>
  <c r="B8" i="4"/>
  <c r="C8" i="4"/>
  <c r="D8" i="4"/>
  <c r="B9" i="4"/>
  <c r="C9" i="4"/>
  <c r="D9" i="4"/>
  <c r="B10" i="4"/>
  <c r="C10" i="4"/>
  <c r="D10" i="4"/>
  <c r="B11" i="4"/>
  <c r="C11" i="4"/>
  <c r="D11" i="4"/>
  <c r="F22" i="4"/>
  <c r="F16" i="51"/>
  <c r="F21" i="50"/>
  <c r="F7" i="73"/>
  <c r="F9" i="51"/>
  <c r="F6" i="74"/>
  <c r="F8" i="50"/>
  <c r="F14" i="72"/>
  <c r="F12" i="51"/>
  <c r="F18" i="50"/>
  <c r="F9" i="50"/>
  <c r="J9" i="50"/>
  <c r="F12" i="78"/>
  <c r="J12" i="78"/>
  <c r="F17" i="72"/>
  <c r="F9" i="72"/>
  <c r="F16" i="72"/>
  <c r="F7" i="50"/>
  <c r="F12" i="72"/>
  <c r="F13" i="4"/>
  <c r="F10" i="51"/>
  <c r="F9" i="4"/>
  <c r="F7" i="74"/>
  <c r="F6" i="51"/>
  <c r="F11" i="50"/>
  <c r="F8" i="72"/>
  <c r="F15" i="72"/>
  <c r="F15" i="51"/>
  <c r="F11" i="51"/>
  <c r="G37" i="39"/>
  <c r="J37" i="39"/>
  <c r="F6" i="65"/>
  <c r="F7" i="51"/>
  <c r="I10" i="69"/>
  <c r="K10" i="69"/>
  <c r="L7" i="69"/>
  <c r="L10" i="52"/>
  <c r="L6" i="52"/>
  <c r="L9" i="52"/>
  <c r="L8" i="52"/>
  <c r="I14" i="68"/>
  <c r="K14" i="68"/>
  <c r="I7" i="68"/>
  <c r="K7" i="68"/>
  <c r="L6" i="69"/>
  <c r="L9" i="69"/>
  <c r="F13" i="51"/>
  <c r="F19" i="4"/>
  <c r="F22" i="73"/>
  <c r="F18" i="51"/>
  <c r="F24" i="73"/>
  <c r="F17" i="51"/>
  <c r="F23" i="73"/>
  <c r="F19" i="51"/>
  <c r="F26" i="51"/>
  <c r="F16" i="73"/>
  <c r="F20" i="73"/>
  <c r="F17" i="73"/>
  <c r="F21" i="73"/>
  <c r="F13" i="73"/>
  <c r="F23" i="4"/>
  <c r="F11" i="73"/>
  <c r="F21" i="51"/>
  <c r="F14" i="73"/>
  <c r="F16" i="4"/>
  <c r="F18" i="4"/>
  <c r="F12" i="73"/>
  <c r="F14" i="51"/>
  <c r="F14" i="4"/>
  <c r="F10" i="73"/>
  <c r="F9" i="73"/>
  <c r="F8" i="73"/>
  <c r="F6" i="4"/>
  <c r="D3" i="24"/>
  <c r="E7" i="4"/>
  <c r="D4" i="24"/>
  <c r="E8" i="4"/>
  <c r="D5" i="24"/>
  <c r="D6" i="24"/>
  <c r="D7" i="24"/>
  <c r="D8" i="24"/>
  <c r="D9" i="24"/>
  <c r="D10" i="24"/>
  <c r="D11" i="24"/>
  <c r="D12" i="24"/>
  <c r="E6" i="73"/>
  <c r="D13" i="24"/>
  <c r="E7" i="73"/>
  <c r="D14" i="24"/>
  <c r="D15" i="24"/>
  <c r="E6" i="65"/>
  <c r="D16" i="24"/>
  <c r="D17" i="24"/>
  <c r="D18" i="24"/>
  <c r="D19" i="24"/>
  <c r="D20" i="24"/>
  <c r="D21" i="24"/>
  <c r="E7" i="50"/>
  <c r="D22" i="24"/>
  <c r="D23" i="24"/>
  <c r="D24" i="24"/>
  <c r="E10" i="50"/>
  <c r="D25" i="24"/>
  <c r="D26" i="24"/>
  <c r="D27" i="24"/>
  <c r="D28" i="24"/>
  <c r="E10" i="73"/>
  <c r="D29" i="24"/>
  <c r="E16" i="4"/>
  <c r="D30" i="24"/>
  <c r="E16" i="50"/>
  <c r="D31" i="24"/>
  <c r="D32" i="24"/>
  <c r="D33" i="24"/>
  <c r="E18" i="50"/>
  <c r="D34" i="24"/>
  <c r="D35" i="24"/>
  <c r="D36" i="24"/>
  <c r="D37" i="24"/>
  <c r="D38" i="24"/>
  <c r="D39" i="24"/>
  <c r="D40" i="24"/>
  <c r="E18" i="4"/>
  <c r="D41" i="24"/>
  <c r="D42" i="24"/>
  <c r="E19" i="4"/>
  <c r="D43" i="24"/>
  <c r="E21" i="73"/>
  <c r="D44" i="24"/>
  <c r="E20" i="73"/>
  <c r="D45" i="24"/>
  <c r="E22" i="73"/>
  <c r="D46" i="24"/>
  <c r="E18" i="73"/>
  <c r="D47" i="24"/>
  <c r="E19" i="73"/>
  <c r="D48" i="24"/>
  <c r="D49" i="24"/>
  <c r="D50" i="24"/>
  <c r="D51" i="24"/>
  <c r="D52" i="24"/>
  <c r="E23" i="51"/>
  <c r="D53" i="24"/>
  <c r="E24" i="51"/>
  <c r="D54" i="24"/>
  <c r="E21" i="4"/>
  <c r="D55" i="24"/>
  <c r="E20" i="4"/>
  <c r="D56" i="24"/>
  <c r="D57" i="24"/>
  <c r="E22" i="4"/>
  <c r="D58" i="24"/>
  <c r="E23" i="4"/>
  <c r="D59" i="24"/>
  <c r="D60" i="24"/>
  <c r="D61" i="24"/>
  <c r="E24" i="73"/>
  <c r="D62" i="24"/>
  <c r="E26" i="73"/>
  <c r="D63" i="24"/>
  <c r="E8" i="72"/>
  <c r="D64" i="24"/>
  <c r="E6" i="72"/>
  <c r="D65" i="24"/>
  <c r="E8" i="50"/>
  <c r="D66" i="24"/>
  <c r="D67" i="24"/>
  <c r="E9" i="72"/>
  <c r="J9" i="72"/>
  <c r="F17" i="76"/>
  <c r="J17" i="76"/>
  <c r="D68" i="24"/>
  <c r="E33" i="73"/>
  <c r="D69" i="24"/>
  <c r="E34" i="73"/>
  <c r="E14" i="50"/>
  <c r="E16" i="72"/>
  <c r="E15" i="50"/>
  <c r="J15" i="50"/>
  <c r="E11" i="72"/>
  <c r="E12" i="72"/>
  <c r="E36" i="73"/>
  <c r="J36" i="73"/>
  <c r="D77" i="24"/>
  <c r="D78" i="24"/>
  <c r="E31" i="73"/>
  <c r="D79" i="24"/>
  <c r="E14" i="72"/>
  <c r="D80" i="24"/>
  <c r="E29" i="73"/>
  <c r="D81" i="24"/>
  <c r="E30" i="73"/>
  <c r="D82" i="24"/>
  <c r="E28" i="73"/>
  <c r="D2" i="24"/>
  <c r="C3" i="24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9" i="24"/>
  <c r="C80" i="24"/>
  <c r="C81" i="24"/>
  <c r="C82" i="24"/>
  <c r="C2" i="24"/>
  <c r="E15" i="73"/>
  <c r="E25" i="51"/>
  <c r="E20" i="51"/>
  <c r="J20" i="51"/>
  <c r="E17" i="51"/>
  <c r="E17" i="73"/>
  <c r="E20" i="50"/>
  <c r="E13" i="73"/>
  <c r="E27" i="4"/>
  <c r="E11" i="73"/>
  <c r="E13" i="50"/>
  <c r="E13" i="4"/>
  <c r="E9" i="50"/>
  <c r="E13" i="51"/>
  <c r="J13" i="51"/>
  <c r="G12" i="39"/>
  <c r="J12" i="39"/>
  <c r="E13" i="72"/>
  <c r="E15" i="72"/>
  <c r="E7" i="72"/>
  <c r="E26" i="51"/>
  <c r="E19" i="51"/>
  <c r="E12" i="73"/>
  <c r="E19" i="50"/>
  <c r="E15" i="4"/>
  <c r="E12" i="50"/>
  <c r="E15" i="51"/>
  <c r="E14" i="51"/>
  <c r="E17" i="72"/>
  <c r="E21" i="51"/>
  <c r="E18" i="51"/>
  <c r="E16" i="73"/>
  <c r="E14" i="4"/>
  <c r="E11" i="50"/>
  <c r="E7" i="74"/>
  <c r="E23" i="73"/>
  <c r="E10" i="72"/>
  <c r="E26" i="4"/>
  <c r="E14" i="73"/>
  <c r="E21" i="50"/>
  <c r="E17" i="50"/>
  <c r="E16" i="51"/>
  <c r="E6" i="50"/>
  <c r="E10" i="51"/>
  <c r="E7" i="51"/>
  <c r="L8" i="69"/>
  <c r="L10" i="69"/>
  <c r="L11" i="69"/>
  <c r="L13" i="68"/>
  <c r="L8" i="68"/>
  <c r="L11" i="68"/>
  <c r="L14" i="68"/>
  <c r="L6" i="68"/>
  <c r="L9" i="68"/>
  <c r="L7" i="68"/>
  <c r="L10" i="68"/>
  <c r="J11" i="73"/>
  <c r="F7" i="77"/>
  <c r="J7" i="77"/>
  <c r="J19" i="51"/>
  <c r="G17" i="39"/>
  <c r="J17" i="39"/>
  <c r="J21" i="73"/>
  <c r="F30" i="77"/>
  <c r="J30" i="77"/>
  <c r="K9" i="72"/>
  <c r="K9" i="50"/>
  <c r="E9" i="51"/>
  <c r="E10" i="4"/>
  <c r="E8" i="51"/>
  <c r="E12" i="51"/>
  <c r="E9" i="4"/>
  <c r="E6" i="51"/>
  <c r="E12" i="4"/>
  <c r="E11" i="4"/>
  <c r="E6" i="74"/>
  <c r="E6" i="4"/>
  <c r="K17" i="76"/>
  <c r="K12" i="78"/>
  <c r="D7" i="4"/>
  <c r="D6" i="4"/>
  <c r="C7" i="4"/>
  <c r="C6" i="4"/>
  <c r="B7" i="4"/>
  <c r="B6" i="4"/>
  <c r="A4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X3" i="2"/>
  <c r="W4" i="2"/>
  <c r="W5" i="2"/>
  <c r="X5" i="2"/>
  <c r="L4" i="2"/>
  <c r="L5" i="2"/>
  <c r="A4" i="2"/>
  <c r="A5" i="2"/>
  <c r="M4" i="2"/>
  <c r="M3" i="2"/>
  <c r="B3" i="2"/>
  <c r="K12" i="39"/>
  <c r="M5" i="2"/>
  <c r="L6" i="2"/>
  <c r="L7" i="2"/>
  <c r="M7" i="2"/>
  <c r="B4" i="2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X4" i="2"/>
  <c r="W6" i="2"/>
  <c r="X6" i="2"/>
  <c r="L8" i="2"/>
  <c r="M6" i="2"/>
  <c r="B5" i="2"/>
  <c r="A6" i="2"/>
  <c r="D62" i="49"/>
  <c r="D20" i="49"/>
  <c r="D84" i="49"/>
  <c r="W7" i="2"/>
  <c r="X7" i="2"/>
  <c r="L9" i="2"/>
  <c r="M8" i="2"/>
  <c r="A7" i="2"/>
  <c r="B6" i="2"/>
  <c r="D42" i="49"/>
  <c r="D11" i="49"/>
  <c r="G15" i="55"/>
  <c r="D56" i="49"/>
  <c r="D89" i="49"/>
  <c r="D57" i="49"/>
  <c r="G25" i="71"/>
  <c r="H25" i="71"/>
  <c r="D40" i="49"/>
  <c r="G9" i="75"/>
  <c r="H9" i="75"/>
  <c r="D82" i="49"/>
  <c r="D22" i="49"/>
  <c r="D48" i="49"/>
  <c r="D5" i="49"/>
  <c r="D87" i="49"/>
  <c r="D67" i="49"/>
  <c r="D47" i="49"/>
  <c r="D28" i="49"/>
  <c r="G19" i="71"/>
  <c r="J19" i="71"/>
  <c r="F27" i="59"/>
  <c r="J27" i="59"/>
  <c r="D80" i="49"/>
  <c r="G26" i="71"/>
  <c r="D98" i="49"/>
  <c r="D78" i="49"/>
  <c r="D58" i="49"/>
  <c r="G28" i="71"/>
  <c r="D3" i="49"/>
  <c r="D6" i="49"/>
  <c r="D77" i="49"/>
  <c r="D45" i="49"/>
  <c r="D60" i="49"/>
  <c r="D95" i="49"/>
  <c r="D71" i="49"/>
  <c r="D51" i="49"/>
  <c r="D92" i="49"/>
  <c r="D23" i="49"/>
  <c r="D96" i="49"/>
  <c r="G7" i="75"/>
  <c r="D25" i="49"/>
  <c r="D83" i="49"/>
  <c r="D63" i="49"/>
  <c r="D41" i="49"/>
  <c r="G10" i="75"/>
  <c r="D27" i="49"/>
  <c r="G17" i="71"/>
  <c r="J17" i="71"/>
  <c r="F25" i="59"/>
  <c r="J25" i="59"/>
  <c r="D72" i="49"/>
  <c r="D4" i="49"/>
  <c r="D94" i="49"/>
  <c r="D74" i="49"/>
  <c r="D50" i="49"/>
  <c r="D18" i="49"/>
  <c r="G23" i="55"/>
  <c r="H23" i="55"/>
  <c r="D100" i="49"/>
  <c r="D8" i="49"/>
  <c r="D73" i="49"/>
  <c r="D17" i="49"/>
  <c r="G22" i="55"/>
  <c r="H22" i="55"/>
  <c r="D12" i="49"/>
  <c r="G16" i="55"/>
  <c r="D99" i="49"/>
  <c r="D79" i="49"/>
  <c r="D55" i="49"/>
  <c r="D32" i="49"/>
  <c r="G24" i="71"/>
  <c r="D2" i="49"/>
  <c r="D52" i="49"/>
  <c r="D21" i="49"/>
  <c r="D90" i="49"/>
  <c r="D66" i="49"/>
  <c r="D46" i="49"/>
  <c r="D15" i="49"/>
  <c r="G19" i="55"/>
  <c r="H19" i="55"/>
  <c r="D68" i="49"/>
  <c r="D93" i="49"/>
  <c r="D61" i="49"/>
  <c r="D29" i="49"/>
  <c r="G20" i="71"/>
  <c r="H20" i="71"/>
  <c r="H10" i="75"/>
  <c r="J10" i="75"/>
  <c r="H7" i="75"/>
  <c r="J7" i="75"/>
  <c r="H24" i="71"/>
  <c r="J24" i="71"/>
  <c r="F22" i="59"/>
  <c r="J22" i="59"/>
  <c r="H28" i="71"/>
  <c r="J28" i="71"/>
  <c r="F11" i="59"/>
  <c r="J11" i="59"/>
  <c r="H26" i="71"/>
  <c r="J26" i="71"/>
  <c r="F9" i="59"/>
  <c r="J9" i="59"/>
  <c r="J25" i="71"/>
  <c r="J19" i="55"/>
  <c r="H16" i="55"/>
  <c r="J16" i="55"/>
  <c r="F6" i="79"/>
  <c r="J6" i="79"/>
  <c r="H17" i="71"/>
  <c r="H15" i="55"/>
  <c r="J15" i="55"/>
  <c r="F5" i="79"/>
  <c r="J5" i="79"/>
  <c r="D44" i="49"/>
  <c r="D10" i="49"/>
  <c r="D85" i="49"/>
  <c r="D69" i="49"/>
  <c r="D53" i="49"/>
  <c r="D39" i="49"/>
  <c r="G8" i="75"/>
  <c r="D30" i="49"/>
  <c r="G21" i="71"/>
  <c r="D76" i="49"/>
  <c r="D16" i="49"/>
  <c r="G21" i="55"/>
  <c r="D7" i="49"/>
  <c r="G10" i="55"/>
  <c r="D91" i="49"/>
  <c r="D75" i="49"/>
  <c r="D59" i="49"/>
  <c r="D43" i="49"/>
  <c r="D31" i="49"/>
  <c r="G23" i="71"/>
  <c r="D24" i="49"/>
  <c r="G14" i="71"/>
  <c r="D64" i="49"/>
  <c r="D14" i="49"/>
  <c r="G18" i="55"/>
  <c r="D9" i="49"/>
  <c r="D86" i="49"/>
  <c r="D70" i="49"/>
  <c r="D54" i="49"/>
  <c r="G6" i="75"/>
  <c r="D13" i="49"/>
  <c r="G17" i="55"/>
  <c r="D88" i="49"/>
  <c r="D19" i="49"/>
  <c r="G8" i="71"/>
  <c r="D97" i="49"/>
  <c r="D81" i="49"/>
  <c r="D65" i="49"/>
  <c r="D49" i="49"/>
  <c r="G27" i="71"/>
  <c r="D26" i="49"/>
  <c r="G16" i="71"/>
  <c r="G14" i="72"/>
  <c r="H14" i="72"/>
  <c r="G21" i="73"/>
  <c r="H21" i="73"/>
  <c r="G18" i="50"/>
  <c r="H18" i="50"/>
  <c r="G19" i="50"/>
  <c r="H19" i="50"/>
  <c r="G15" i="73"/>
  <c r="G6" i="50"/>
  <c r="H6" i="50"/>
  <c r="G6" i="72"/>
  <c r="J6" i="72"/>
  <c r="F14" i="76"/>
  <c r="J14" i="76"/>
  <c r="G33" i="73"/>
  <c r="H33" i="73"/>
  <c r="G24" i="73"/>
  <c r="H24" i="73"/>
  <c r="J14" i="72"/>
  <c r="F4" i="76"/>
  <c r="J4" i="76"/>
  <c r="G16" i="50"/>
  <c r="G26" i="51"/>
  <c r="G22" i="73"/>
  <c r="G17" i="72"/>
  <c r="J18" i="50"/>
  <c r="F15" i="78"/>
  <c r="J15" i="78"/>
  <c r="G25" i="51"/>
  <c r="G34" i="73"/>
  <c r="G24" i="51"/>
  <c r="G15" i="72"/>
  <c r="G21" i="50"/>
  <c r="G23" i="73"/>
  <c r="G17" i="50"/>
  <c r="G35" i="73"/>
  <c r="G7" i="50"/>
  <c r="G26" i="4"/>
  <c r="G32" i="73"/>
  <c r="G20" i="50"/>
  <c r="G8" i="73"/>
  <c r="H8" i="73"/>
  <c r="G13" i="50"/>
  <c r="G9" i="4"/>
  <c r="G9" i="73"/>
  <c r="G17" i="73"/>
  <c r="G23" i="51"/>
  <c r="G29" i="73"/>
  <c r="G22" i="4"/>
  <c r="G19" i="73"/>
  <c r="G10" i="4"/>
  <c r="G14" i="50"/>
  <c r="G11" i="50"/>
  <c r="G13" i="4"/>
  <c r="H13" i="4"/>
  <c r="G10" i="51"/>
  <c r="G12" i="72"/>
  <c r="G17" i="51"/>
  <c r="G7" i="72"/>
  <c r="G12" i="55"/>
  <c r="G13" i="55"/>
  <c r="G14" i="55"/>
  <c r="G7" i="55"/>
  <c r="G9" i="71"/>
  <c r="G9" i="55"/>
  <c r="G12" i="73"/>
  <c r="G31" i="73"/>
  <c r="G14" i="4"/>
  <c r="H14" i="4"/>
  <c r="G12" i="51"/>
  <c r="G20" i="4"/>
  <c r="G18" i="73"/>
  <c r="G10" i="50"/>
  <c r="G15" i="71"/>
  <c r="G11" i="71"/>
  <c r="G13" i="72"/>
  <c r="G19" i="4"/>
  <c r="G11" i="73"/>
  <c r="H11" i="73"/>
  <c r="G6" i="73"/>
  <c r="G8" i="72"/>
  <c r="G28" i="73"/>
  <c r="G30" i="73"/>
  <c r="G6" i="51"/>
  <c r="G12" i="4"/>
  <c r="G6" i="65"/>
  <c r="G8" i="4"/>
  <c r="G10" i="73"/>
  <c r="G6" i="74"/>
  <c r="G13" i="73"/>
  <c r="G11" i="72"/>
  <c r="G15" i="51"/>
  <c r="G16" i="73"/>
  <c r="G21" i="4"/>
  <c r="G8" i="50"/>
  <c r="G23" i="4"/>
  <c r="G15" i="4"/>
  <c r="G7" i="74"/>
  <c r="G16" i="51"/>
  <c r="G11" i="4"/>
  <c r="G7" i="62"/>
  <c r="G21" i="51"/>
  <c r="G18" i="51"/>
  <c r="G7" i="73"/>
  <c r="G7" i="51"/>
  <c r="G7" i="4"/>
  <c r="H7" i="4"/>
  <c r="G8" i="51"/>
  <c r="G12" i="50"/>
  <c r="G13" i="71"/>
  <c r="G14" i="51"/>
  <c r="G18" i="4"/>
  <c r="G26" i="73"/>
  <c r="G13" i="51"/>
  <c r="H13" i="51"/>
  <c r="G16" i="72"/>
  <c r="G20" i="73"/>
  <c r="G9" i="51"/>
  <c r="G10" i="72"/>
  <c r="G16" i="4"/>
  <c r="G14" i="73"/>
  <c r="G8" i="55"/>
  <c r="G10" i="71"/>
  <c r="W8" i="2"/>
  <c r="X8" i="2"/>
  <c r="M9" i="2"/>
  <c r="L10" i="2"/>
  <c r="B7" i="2"/>
  <c r="A8" i="2"/>
  <c r="H19" i="71"/>
  <c r="J9" i="75"/>
  <c r="J20" i="71"/>
  <c r="J23" i="55"/>
  <c r="J22" i="55"/>
  <c r="H6" i="75"/>
  <c r="J6" i="75"/>
  <c r="H8" i="75"/>
  <c r="J8" i="75"/>
  <c r="H27" i="71"/>
  <c r="J27" i="71"/>
  <c r="F10" i="59"/>
  <c r="J10" i="59"/>
  <c r="K9" i="59"/>
  <c r="H21" i="55"/>
  <c r="J21" i="55"/>
  <c r="H23" i="71"/>
  <c r="J23" i="71"/>
  <c r="F21" i="59"/>
  <c r="J21" i="59"/>
  <c r="H18" i="55"/>
  <c r="J18" i="55"/>
  <c r="H17" i="55"/>
  <c r="J17" i="55"/>
  <c r="F7" i="79"/>
  <c r="J7" i="79"/>
  <c r="H21" i="71"/>
  <c r="J21" i="71"/>
  <c r="F19" i="59"/>
  <c r="J19" i="59"/>
  <c r="J6" i="50"/>
  <c r="F9" i="78"/>
  <c r="J9" i="78"/>
  <c r="J19" i="50"/>
  <c r="F16" i="78"/>
  <c r="J16" i="78"/>
  <c r="H6" i="72"/>
  <c r="H16" i="71"/>
  <c r="J16" i="71"/>
  <c r="F24" i="59"/>
  <c r="J24" i="59"/>
  <c r="H14" i="55"/>
  <c r="J14" i="55"/>
  <c r="F4" i="79"/>
  <c r="J4" i="79"/>
  <c r="H13" i="55"/>
  <c r="J13" i="55"/>
  <c r="F17" i="79"/>
  <c r="J17" i="79"/>
  <c r="H15" i="71"/>
  <c r="J15" i="71"/>
  <c r="H14" i="71"/>
  <c r="J14" i="71"/>
  <c r="F17" i="59"/>
  <c r="J17" i="59"/>
  <c r="H12" i="55"/>
  <c r="J12" i="55"/>
  <c r="F16" i="79"/>
  <c r="J16" i="79"/>
  <c r="H13" i="71"/>
  <c r="J13" i="71"/>
  <c r="F16" i="59"/>
  <c r="J16" i="59"/>
  <c r="H10" i="55"/>
  <c r="J10" i="55"/>
  <c r="F14" i="79"/>
  <c r="J14" i="79"/>
  <c r="H11" i="71"/>
  <c r="J11" i="71"/>
  <c r="F14" i="59"/>
  <c r="J14" i="59"/>
  <c r="H9" i="55"/>
  <c r="J9" i="55"/>
  <c r="F12" i="79"/>
  <c r="J12" i="79"/>
  <c r="H10" i="71"/>
  <c r="J10" i="71"/>
  <c r="F7" i="59"/>
  <c r="J7" i="59"/>
  <c r="H8" i="55"/>
  <c r="J8" i="55"/>
  <c r="F11" i="79"/>
  <c r="J11" i="79"/>
  <c r="H9" i="71"/>
  <c r="J9" i="71"/>
  <c r="F6" i="59"/>
  <c r="J6" i="59"/>
  <c r="H7" i="55"/>
  <c r="J7" i="55"/>
  <c r="H8" i="71"/>
  <c r="J8" i="71"/>
  <c r="H7" i="62"/>
  <c r="J7" i="62"/>
  <c r="J24" i="73"/>
  <c r="F19" i="77"/>
  <c r="J19" i="77"/>
  <c r="J33" i="73"/>
  <c r="F25" i="77"/>
  <c r="J25" i="77"/>
  <c r="H26" i="4"/>
  <c r="J26" i="4"/>
  <c r="H23" i="73"/>
  <c r="J23" i="73"/>
  <c r="F32" i="77"/>
  <c r="J32" i="77"/>
  <c r="H34" i="73"/>
  <c r="J34" i="73"/>
  <c r="F26" i="77"/>
  <c r="J26" i="77"/>
  <c r="H26" i="51"/>
  <c r="J26" i="51"/>
  <c r="H7" i="50"/>
  <c r="J7" i="50"/>
  <c r="F10" i="78"/>
  <c r="J10" i="78"/>
  <c r="H21" i="50"/>
  <c r="J21" i="50"/>
  <c r="H25" i="51"/>
  <c r="J25" i="51"/>
  <c r="H16" i="50"/>
  <c r="J16" i="50"/>
  <c r="H20" i="50"/>
  <c r="J20" i="50"/>
  <c r="F17" i="78"/>
  <c r="J17" i="78"/>
  <c r="H35" i="73"/>
  <c r="J35" i="73"/>
  <c r="F27" i="77"/>
  <c r="J27" i="77"/>
  <c r="H15" i="72"/>
  <c r="J15" i="72"/>
  <c r="F5" i="76"/>
  <c r="J5" i="76"/>
  <c r="H17" i="72"/>
  <c r="J17" i="72"/>
  <c r="F7" i="76"/>
  <c r="J7" i="76"/>
  <c r="H32" i="73"/>
  <c r="J32" i="73"/>
  <c r="F24" i="77"/>
  <c r="J24" i="77"/>
  <c r="H17" i="50"/>
  <c r="J17" i="50"/>
  <c r="F14" i="78"/>
  <c r="J14" i="78"/>
  <c r="H24" i="51"/>
  <c r="J24" i="51"/>
  <c r="H22" i="73"/>
  <c r="J22" i="73"/>
  <c r="F31" i="77"/>
  <c r="J31" i="77"/>
  <c r="H20" i="73"/>
  <c r="J20" i="73"/>
  <c r="F29" i="77"/>
  <c r="J29" i="77"/>
  <c r="H23" i="51"/>
  <c r="J23" i="51"/>
  <c r="H23" i="4"/>
  <c r="J23" i="4"/>
  <c r="H15" i="73"/>
  <c r="J15" i="73"/>
  <c r="F12" i="77"/>
  <c r="J12" i="77"/>
  <c r="H19" i="73"/>
  <c r="J19" i="73"/>
  <c r="F37" i="77"/>
  <c r="J37" i="77"/>
  <c r="H22" i="4"/>
  <c r="J22" i="4"/>
  <c r="F5" i="39"/>
  <c r="J5" i="39"/>
  <c r="H18" i="73"/>
  <c r="J18" i="73"/>
  <c r="F36" i="77"/>
  <c r="J36" i="77"/>
  <c r="H21" i="51"/>
  <c r="J21" i="51"/>
  <c r="G6" i="39"/>
  <c r="J6" i="39"/>
  <c r="H21" i="4"/>
  <c r="J21" i="4"/>
  <c r="F4" i="39"/>
  <c r="J4" i="39"/>
  <c r="H16" i="72"/>
  <c r="J16" i="72"/>
  <c r="F6" i="76"/>
  <c r="J6" i="76"/>
  <c r="H29" i="73"/>
  <c r="J29" i="73"/>
  <c r="F15" i="77"/>
  <c r="J15" i="77"/>
  <c r="H30" i="73"/>
  <c r="J30" i="73"/>
  <c r="F16" i="77"/>
  <c r="J16" i="77"/>
  <c r="H28" i="73"/>
  <c r="J28" i="73"/>
  <c r="F14" i="77"/>
  <c r="J14" i="77"/>
  <c r="H12" i="72"/>
  <c r="J12" i="72"/>
  <c r="F11" i="76"/>
  <c r="J11" i="76"/>
  <c r="H31" i="73"/>
  <c r="J31" i="73"/>
  <c r="F17" i="77"/>
  <c r="J17" i="77"/>
  <c r="H14" i="50"/>
  <c r="J14" i="50"/>
  <c r="H13" i="72"/>
  <c r="J13" i="72"/>
  <c r="F12" i="76"/>
  <c r="J12" i="76"/>
  <c r="H12" i="50"/>
  <c r="J12" i="50"/>
  <c r="F6" i="78"/>
  <c r="J6" i="78"/>
  <c r="H13" i="50"/>
  <c r="J13" i="50"/>
  <c r="F7" i="78"/>
  <c r="J7" i="78"/>
  <c r="H7" i="72"/>
  <c r="J7" i="72"/>
  <c r="F15" i="76"/>
  <c r="J15" i="76"/>
  <c r="H11" i="72"/>
  <c r="J11" i="72"/>
  <c r="F10" i="76"/>
  <c r="J10" i="76"/>
  <c r="H11" i="50"/>
  <c r="J11" i="50"/>
  <c r="F5" i="78"/>
  <c r="J5" i="78"/>
  <c r="H10" i="72"/>
  <c r="J10" i="72"/>
  <c r="F9" i="76"/>
  <c r="J9" i="76"/>
  <c r="H10" i="50"/>
  <c r="J10" i="50"/>
  <c r="F4" i="78"/>
  <c r="J4" i="78"/>
  <c r="H26" i="73"/>
  <c r="J26" i="73"/>
  <c r="F21" i="77"/>
  <c r="J21" i="77"/>
  <c r="H8" i="72"/>
  <c r="J8" i="72"/>
  <c r="H8" i="50"/>
  <c r="J8" i="50"/>
  <c r="H20" i="4"/>
  <c r="J20" i="4"/>
  <c r="H19" i="4"/>
  <c r="J19" i="4"/>
  <c r="F15" i="39"/>
  <c r="J15" i="39"/>
  <c r="H17" i="73"/>
  <c r="J17" i="73"/>
  <c r="F35" i="77"/>
  <c r="J35" i="77"/>
  <c r="H16" i="73"/>
  <c r="J16" i="73"/>
  <c r="F34" i="77"/>
  <c r="J34" i="77"/>
  <c r="H17" i="51"/>
  <c r="J17" i="51"/>
  <c r="G42" i="39"/>
  <c r="J42" i="39"/>
  <c r="H14" i="73"/>
  <c r="J14" i="73"/>
  <c r="F11" i="77"/>
  <c r="J11" i="77"/>
  <c r="H18" i="51"/>
  <c r="J18" i="51"/>
  <c r="G16" i="39"/>
  <c r="J16" i="39"/>
  <c r="H13" i="73"/>
  <c r="J13" i="73"/>
  <c r="F10" i="77"/>
  <c r="J10" i="77"/>
  <c r="H12" i="73"/>
  <c r="J12" i="73"/>
  <c r="F9" i="77"/>
  <c r="J9" i="77"/>
  <c r="H10" i="73"/>
  <c r="J10" i="73"/>
  <c r="F6" i="77"/>
  <c r="J6" i="77"/>
  <c r="H9" i="73"/>
  <c r="J9" i="73"/>
  <c r="F5" i="77"/>
  <c r="J5" i="77"/>
  <c r="H7" i="73"/>
  <c r="J7" i="73"/>
  <c r="H16" i="51"/>
  <c r="J16" i="51"/>
  <c r="G41" i="39"/>
  <c r="J41" i="39"/>
  <c r="H15" i="51"/>
  <c r="J15" i="51"/>
  <c r="G27" i="39"/>
  <c r="J27" i="39"/>
  <c r="H14" i="51"/>
  <c r="J14" i="51"/>
  <c r="G26" i="39"/>
  <c r="H12" i="51"/>
  <c r="J12" i="51"/>
  <c r="G11" i="39"/>
  <c r="J11" i="39"/>
  <c r="H10" i="51"/>
  <c r="J10" i="51"/>
  <c r="G36" i="39"/>
  <c r="J36" i="39"/>
  <c r="H18" i="4"/>
  <c r="J18" i="4"/>
  <c r="F14" i="39"/>
  <c r="J14" i="39"/>
  <c r="H16" i="4"/>
  <c r="J16" i="4"/>
  <c r="F39" i="39"/>
  <c r="J39" i="39"/>
  <c r="H15" i="4"/>
  <c r="J15" i="4"/>
  <c r="F25" i="39"/>
  <c r="J25" i="39"/>
  <c r="J14" i="4"/>
  <c r="F24" i="39"/>
  <c r="J24" i="39"/>
  <c r="J13" i="4"/>
  <c r="F10" i="39"/>
  <c r="J10" i="39"/>
  <c r="H12" i="4"/>
  <c r="J12" i="4"/>
  <c r="F9" i="39"/>
  <c r="J9" i="39"/>
  <c r="H11" i="4"/>
  <c r="J11" i="4"/>
  <c r="F35" i="39"/>
  <c r="J35" i="39"/>
  <c r="H9" i="51"/>
  <c r="J9" i="51"/>
  <c r="G32" i="39"/>
  <c r="J32" i="39"/>
  <c r="H10" i="4"/>
  <c r="J10" i="4"/>
  <c r="F34" i="39"/>
  <c r="J34" i="39"/>
  <c r="H6" i="65"/>
  <c r="J6" i="65"/>
  <c r="K6" i="65"/>
  <c r="H8" i="51"/>
  <c r="J8" i="51"/>
  <c r="G31" i="39"/>
  <c r="J31" i="39"/>
  <c r="J8" i="73"/>
  <c r="F4" i="77"/>
  <c r="J4" i="77"/>
  <c r="H9" i="4"/>
  <c r="J9" i="4"/>
  <c r="F30" i="39"/>
  <c r="J30" i="39"/>
  <c r="J7" i="4"/>
  <c r="F20" i="39"/>
  <c r="J20" i="39"/>
  <c r="H6" i="51"/>
  <c r="J6" i="51"/>
  <c r="H7" i="51"/>
  <c r="J7" i="51"/>
  <c r="H8" i="4"/>
  <c r="J8" i="4"/>
  <c r="F29" i="39"/>
  <c r="J29" i="39"/>
  <c r="H6" i="73"/>
  <c r="J6" i="73"/>
  <c r="H7" i="74"/>
  <c r="J7" i="74"/>
  <c r="H6" i="74"/>
  <c r="J6" i="74"/>
  <c r="G6" i="4"/>
  <c r="H6" i="4"/>
  <c r="W9" i="2"/>
  <c r="X9" i="2"/>
  <c r="M10" i="2"/>
  <c r="L11" i="2"/>
  <c r="A9" i="2"/>
  <c r="B8" i="2"/>
  <c r="K11" i="75"/>
  <c r="K7" i="75"/>
  <c r="K6" i="75"/>
  <c r="K9" i="75"/>
  <c r="K8" i="75"/>
  <c r="K10" i="75"/>
  <c r="K11" i="59"/>
  <c r="K12" i="59"/>
  <c r="K10" i="59"/>
  <c r="K21" i="59"/>
  <c r="K22" i="59"/>
  <c r="K20" i="59"/>
  <c r="K19" i="59"/>
  <c r="K27" i="59"/>
  <c r="K25" i="59"/>
  <c r="K24" i="59"/>
  <c r="K7" i="79"/>
  <c r="K6" i="79"/>
  <c r="K4" i="79"/>
  <c r="K5" i="79"/>
  <c r="K16" i="79"/>
  <c r="K15" i="79"/>
  <c r="K17" i="79"/>
  <c r="K14" i="79"/>
  <c r="K14" i="59"/>
  <c r="K16" i="59"/>
  <c r="K15" i="59"/>
  <c r="K17" i="59"/>
  <c r="F10" i="79"/>
  <c r="J10" i="79"/>
  <c r="K9" i="55"/>
  <c r="K14" i="55"/>
  <c r="K17" i="55"/>
  <c r="K19" i="55"/>
  <c r="K11" i="55"/>
  <c r="K21" i="55"/>
  <c r="K16" i="55"/>
  <c r="K23" i="55"/>
  <c r="K6" i="55"/>
  <c r="K15" i="55"/>
  <c r="K8" i="55"/>
  <c r="K12" i="55"/>
  <c r="K22" i="55"/>
  <c r="K10" i="55"/>
  <c r="K7" i="55"/>
  <c r="K18" i="55"/>
  <c r="K13" i="55"/>
  <c r="F5" i="59"/>
  <c r="J5" i="59"/>
  <c r="K23" i="71"/>
  <c r="K8" i="71"/>
  <c r="K22" i="71"/>
  <c r="K21" i="71"/>
  <c r="K26" i="71"/>
  <c r="K20" i="71"/>
  <c r="K29" i="71"/>
  <c r="K24" i="71"/>
  <c r="K15" i="71"/>
  <c r="K9" i="71"/>
  <c r="K10" i="71"/>
  <c r="K13" i="71"/>
  <c r="K11" i="71"/>
  <c r="K14" i="71"/>
  <c r="K7" i="71"/>
  <c r="K28" i="71"/>
  <c r="K17" i="71"/>
  <c r="K19" i="71"/>
  <c r="K27" i="71"/>
  <c r="K12" i="71"/>
  <c r="K25" i="71"/>
  <c r="K16" i="71"/>
  <c r="K6" i="62"/>
  <c r="K7" i="62"/>
  <c r="K16" i="78"/>
  <c r="K25" i="77"/>
  <c r="K14" i="78"/>
  <c r="K17" i="78"/>
  <c r="K15" i="78"/>
  <c r="K26" i="77"/>
  <c r="K24" i="77"/>
  <c r="K27" i="77"/>
  <c r="K30" i="77"/>
  <c r="K29" i="77"/>
  <c r="K31" i="77"/>
  <c r="K32" i="77"/>
  <c r="K4" i="39"/>
  <c r="K6" i="39"/>
  <c r="K5" i="39"/>
  <c r="K7" i="39"/>
  <c r="K7" i="76"/>
  <c r="K6" i="76"/>
  <c r="K5" i="76"/>
  <c r="K4" i="76"/>
  <c r="K17" i="77"/>
  <c r="K16" i="77"/>
  <c r="K14" i="77"/>
  <c r="K15" i="77"/>
  <c r="K11" i="76"/>
  <c r="K9" i="76"/>
  <c r="K12" i="76"/>
  <c r="K10" i="76"/>
  <c r="K4" i="78"/>
  <c r="K7" i="78"/>
  <c r="K5" i="78"/>
  <c r="K6" i="78"/>
  <c r="K22" i="77"/>
  <c r="K21" i="77"/>
  <c r="L19" i="77"/>
  <c r="M19" i="77"/>
  <c r="K19" i="77"/>
  <c r="K20" i="77"/>
  <c r="K14" i="72"/>
  <c r="K6" i="72"/>
  <c r="K10" i="72"/>
  <c r="K11" i="72"/>
  <c r="F16" i="76"/>
  <c r="J16" i="76"/>
  <c r="K8" i="72"/>
  <c r="K16" i="72"/>
  <c r="K12" i="72"/>
  <c r="K17" i="72"/>
  <c r="K15" i="72"/>
  <c r="K13" i="72"/>
  <c r="K7" i="72"/>
  <c r="K6" i="50"/>
  <c r="K12" i="50"/>
  <c r="K18" i="50"/>
  <c r="K8" i="50"/>
  <c r="K21" i="50"/>
  <c r="K15" i="50"/>
  <c r="K11" i="50"/>
  <c r="K16" i="50"/>
  <c r="K14" i="50"/>
  <c r="F11" i="78"/>
  <c r="J11" i="78"/>
  <c r="K19" i="50"/>
  <c r="K13" i="50"/>
  <c r="K20" i="50"/>
  <c r="K10" i="50"/>
  <c r="K7" i="50"/>
  <c r="K17" i="50"/>
  <c r="K34" i="77"/>
  <c r="K37" i="77"/>
  <c r="K36" i="77"/>
  <c r="K35" i="77"/>
  <c r="K9" i="77"/>
  <c r="K12" i="77"/>
  <c r="K11" i="77"/>
  <c r="K10" i="77"/>
  <c r="K15" i="39"/>
  <c r="K14" i="39"/>
  <c r="K16" i="39"/>
  <c r="K17" i="39"/>
  <c r="K39" i="39"/>
  <c r="K40" i="39"/>
  <c r="K41" i="39"/>
  <c r="K42" i="39"/>
  <c r="K10" i="39"/>
  <c r="K9" i="39"/>
  <c r="K11" i="39"/>
  <c r="K36" i="39"/>
  <c r="K34" i="39"/>
  <c r="K35" i="39"/>
  <c r="K37" i="39"/>
  <c r="K26" i="73"/>
  <c r="K22" i="73"/>
  <c r="K14" i="73"/>
  <c r="K12" i="73"/>
  <c r="K28" i="73"/>
  <c r="K33" i="73"/>
  <c r="K21" i="73"/>
  <c r="K23" i="73"/>
  <c r="K29" i="73"/>
  <c r="K15" i="51"/>
  <c r="K14" i="51"/>
  <c r="K11" i="51"/>
  <c r="K19" i="51"/>
  <c r="K20" i="51"/>
  <c r="K10" i="51"/>
  <c r="K8" i="51"/>
  <c r="K13" i="51"/>
  <c r="G21" i="39"/>
  <c r="J21" i="39"/>
  <c r="K27" i="51"/>
  <c r="K24" i="51"/>
  <c r="K23" i="51"/>
  <c r="K22" i="51"/>
  <c r="K17" i="51"/>
  <c r="K25" i="51"/>
  <c r="K18" i="51"/>
  <c r="K9" i="51"/>
  <c r="K6" i="51"/>
  <c r="K26" i="51"/>
  <c r="K16" i="51"/>
  <c r="K12" i="51"/>
  <c r="K21" i="51"/>
  <c r="G22" i="39"/>
  <c r="J22" i="39"/>
  <c r="K7" i="51"/>
  <c r="K6" i="73"/>
  <c r="K25" i="73"/>
  <c r="K35" i="73"/>
  <c r="K30" i="39"/>
  <c r="K31" i="39"/>
  <c r="K32" i="39"/>
  <c r="K29" i="39"/>
  <c r="K11" i="73"/>
  <c r="K8" i="73"/>
  <c r="K9" i="73"/>
  <c r="K17" i="73"/>
  <c r="K37" i="73"/>
  <c r="K16" i="73"/>
  <c r="K10" i="73"/>
  <c r="K20" i="73"/>
  <c r="K30" i="73"/>
  <c r="K32" i="73"/>
  <c r="K36" i="73"/>
  <c r="K13" i="73"/>
  <c r="K34" i="73"/>
  <c r="K7" i="73"/>
  <c r="K27" i="73"/>
  <c r="K18" i="73"/>
  <c r="K15" i="73"/>
  <c r="K24" i="73"/>
  <c r="K19" i="73"/>
  <c r="K31" i="73"/>
  <c r="K5" i="77"/>
  <c r="K6" i="77"/>
  <c r="K4" i="77"/>
  <c r="K7" i="77"/>
  <c r="K6" i="74"/>
  <c r="K7" i="74"/>
  <c r="J6" i="4"/>
  <c r="F19" i="39"/>
  <c r="W10" i="2"/>
  <c r="X10" i="2"/>
  <c r="L12" i="2"/>
  <c r="M11" i="2"/>
  <c r="A10" i="2"/>
  <c r="B9" i="2"/>
  <c r="L9" i="59"/>
  <c r="L19" i="59"/>
  <c r="L24" i="59"/>
  <c r="L4" i="79"/>
  <c r="L14" i="79"/>
  <c r="L14" i="59"/>
  <c r="K10" i="79"/>
  <c r="K12" i="79"/>
  <c r="K11" i="79"/>
  <c r="K9" i="79"/>
  <c r="K5" i="59"/>
  <c r="K7" i="59"/>
  <c r="K6" i="59"/>
  <c r="K4" i="59"/>
  <c r="L14" i="78"/>
  <c r="L24" i="77"/>
  <c r="L29" i="77"/>
  <c r="L4" i="39"/>
  <c r="L4" i="76"/>
  <c r="L14" i="77"/>
  <c r="L9" i="76"/>
  <c r="L4" i="78"/>
  <c r="K16" i="76"/>
  <c r="K15" i="76"/>
  <c r="K14" i="76"/>
  <c r="K11" i="78"/>
  <c r="K10" i="78"/>
  <c r="K9" i="78"/>
  <c r="L34" i="77"/>
  <c r="L9" i="77"/>
  <c r="L14" i="39"/>
  <c r="L39" i="39"/>
  <c r="L9" i="39"/>
  <c r="L34" i="39"/>
  <c r="L29" i="39"/>
  <c r="L4" i="77"/>
  <c r="J26" i="39"/>
  <c r="K25" i="39"/>
  <c r="K23" i="4"/>
  <c r="K21" i="4"/>
  <c r="K25" i="4"/>
  <c r="K22" i="4"/>
  <c r="K20" i="4"/>
  <c r="K24" i="4"/>
  <c r="K12" i="4"/>
  <c r="K14" i="4"/>
  <c r="K16" i="4"/>
  <c r="K18" i="4"/>
  <c r="K26" i="4"/>
  <c r="K19" i="4"/>
  <c r="K17" i="4"/>
  <c r="K13" i="4"/>
  <c r="K27" i="4"/>
  <c r="K15" i="4"/>
  <c r="J19" i="39"/>
  <c r="K19" i="39"/>
  <c r="K6" i="4"/>
  <c r="K9" i="4"/>
  <c r="K10" i="4"/>
  <c r="K11" i="4"/>
  <c r="K8" i="4"/>
  <c r="K7" i="4"/>
  <c r="W11" i="2"/>
  <c r="X11" i="2"/>
  <c r="L13" i="2"/>
  <c r="M12" i="2"/>
  <c r="A11" i="2"/>
  <c r="B10" i="2"/>
  <c r="L9" i="79"/>
  <c r="M4" i="79"/>
  <c r="L4" i="59"/>
  <c r="M24" i="59"/>
  <c r="L14" i="76"/>
  <c r="M9" i="76"/>
  <c r="L9" i="78"/>
  <c r="M9" i="78"/>
  <c r="M24" i="77"/>
  <c r="M14" i="77"/>
  <c r="M4" i="77"/>
  <c r="M34" i="77"/>
  <c r="M29" i="77"/>
  <c r="M9" i="77"/>
  <c r="K26" i="39"/>
  <c r="K24" i="39"/>
  <c r="K27" i="39"/>
  <c r="K22" i="39"/>
  <c r="K20" i="39"/>
  <c r="K21" i="39"/>
  <c r="W12" i="2"/>
  <c r="X12" i="2"/>
  <c r="L14" i="2"/>
  <c r="M13" i="2"/>
  <c r="A12" i="2"/>
  <c r="B11" i="2"/>
  <c r="M14" i="59"/>
  <c r="M14" i="79"/>
  <c r="M9" i="79"/>
  <c r="M19" i="59"/>
  <c r="M9" i="59"/>
  <c r="M4" i="59"/>
  <c r="M4" i="78"/>
  <c r="M4" i="76"/>
  <c r="M14" i="76"/>
  <c r="M14" i="78"/>
  <c r="L19" i="39"/>
  <c r="L24" i="39"/>
  <c r="W13" i="2"/>
  <c r="X13" i="2"/>
  <c r="M14" i="2"/>
  <c r="L15" i="2"/>
  <c r="A13" i="2"/>
  <c r="B12" i="2"/>
  <c r="M4" i="39"/>
  <c r="M24" i="39"/>
  <c r="M19" i="39"/>
  <c r="M29" i="39"/>
  <c r="M39" i="39"/>
  <c r="M9" i="39"/>
  <c r="M34" i="39"/>
  <c r="M14" i="39"/>
  <c r="W14" i="2"/>
  <c r="X14" i="2"/>
  <c r="M15" i="2"/>
  <c r="L16" i="2"/>
  <c r="A14" i="2"/>
  <c r="B13" i="2"/>
  <c r="W15" i="2"/>
  <c r="X15" i="2"/>
  <c r="L17" i="2"/>
  <c r="M16" i="2"/>
  <c r="A15" i="2"/>
  <c r="B14" i="2"/>
  <c r="W16" i="2"/>
  <c r="X16" i="2"/>
  <c r="L18" i="2"/>
  <c r="M17" i="2"/>
  <c r="B15" i="2"/>
  <c r="A16" i="2"/>
  <c r="W17" i="2"/>
  <c r="X17" i="2"/>
  <c r="M18" i="2"/>
  <c r="L19" i="2"/>
  <c r="B16" i="2"/>
  <c r="A17" i="2"/>
  <c r="W18" i="2"/>
  <c r="X18" i="2"/>
  <c r="M19" i="2"/>
  <c r="L20" i="2"/>
  <c r="B17" i="2"/>
  <c r="A18" i="2"/>
  <c r="W19" i="2"/>
  <c r="X19" i="2"/>
  <c r="L21" i="2"/>
  <c r="M20" i="2"/>
  <c r="B18" i="2"/>
  <c r="A19" i="2"/>
  <c r="W20" i="2"/>
  <c r="X20" i="2"/>
  <c r="L22" i="2"/>
  <c r="M21" i="2"/>
  <c r="A20" i="2"/>
  <c r="B19" i="2"/>
  <c r="W21" i="2"/>
  <c r="X21" i="2"/>
  <c r="L23" i="2"/>
  <c r="M22" i="2"/>
  <c r="A21" i="2"/>
  <c r="B20" i="2"/>
  <c r="W22" i="2"/>
  <c r="X22" i="2"/>
  <c r="L24" i="2"/>
  <c r="M23" i="2"/>
  <c r="B21" i="2"/>
  <c r="A22" i="2"/>
  <c r="W23" i="2"/>
  <c r="X23" i="2"/>
  <c r="M24" i="2"/>
  <c r="L25" i="2"/>
  <c r="B22" i="2"/>
  <c r="A23" i="2"/>
  <c r="W24" i="2"/>
  <c r="X24" i="2"/>
  <c r="L26" i="2"/>
  <c r="M25" i="2"/>
  <c r="B23" i="2"/>
  <c r="A24" i="2"/>
  <c r="W25" i="2"/>
  <c r="X25" i="2"/>
  <c r="M26" i="2"/>
  <c r="L27" i="2"/>
  <c r="B24" i="2"/>
  <c r="A25" i="2"/>
  <c r="W26" i="2"/>
  <c r="X26" i="2"/>
  <c r="M27" i="2"/>
  <c r="L28" i="2"/>
  <c r="B25" i="2"/>
  <c r="A26" i="2"/>
  <c r="W27" i="2"/>
  <c r="X27" i="2"/>
  <c r="L29" i="2"/>
  <c r="M28" i="2"/>
  <c r="B26" i="2"/>
  <c r="A27" i="2"/>
  <c r="W28" i="2"/>
  <c r="X28" i="2"/>
  <c r="L30" i="2"/>
  <c r="M29" i="2"/>
  <c r="B27" i="2"/>
  <c r="A28" i="2"/>
  <c r="W29" i="2"/>
  <c r="X29" i="2"/>
  <c r="M30" i="2"/>
  <c r="L31" i="2"/>
  <c r="B28" i="2"/>
  <c r="A29" i="2"/>
  <c r="W30" i="2"/>
  <c r="X30" i="2"/>
  <c r="M31" i="2"/>
  <c r="L32" i="2"/>
  <c r="A30" i="2"/>
  <c r="B29" i="2"/>
  <c r="W31" i="2"/>
  <c r="X31" i="2"/>
  <c r="L33" i="2"/>
  <c r="M32" i="2"/>
  <c r="B30" i="2"/>
  <c r="A31" i="2"/>
  <c r="W32" i="2"/>
  <c r="X32" i="2"/>
  <c r="L34" i="2"/>
  <c r="M33" i="2"/>
  <c r="B31" i="2"/>
  <c r="A32" i="2"/>
  <c r="W33" i="2"/>
  <c r="X33" i="2"/>
  <c r="M34" i="2"/>
  <c r="L35" i="2"/>
  <c r="B32" i="2"/>
  <c r="A33" i="2"/>
  <c r="W34" i="2"/>
  <c r="X34" i="2"/>
  <c r="L36" i="2"/>
  <c r="M35" i="2"/>
  <c r="A34" i="2"/>
  <c r="B33" i="2"/>
  <c r="W35" i="2"/>
  <c r="X35" i="2"/>
  <c r="L37" i="2"/>
  <c r="M36" i="2"/>
  <c r="B34" i="2"/>
  <c r="A35" i="2"/>
  <c r="W36" i="2"/>
  <c r="X36" i="2"/>
  <c r="L38" i="2"/>
  <c r="M37" i="2"/>
  <c r="B35" i="2"/>
  <c r="A36" i="2"/>
  <c r="W37" i="2"/>
  <c r="X37" i="2"/>
  <c r="M38" i="2"/>
  <c r="L39" i="2"/>
  <c r="A37" i="2"/>
  <c r="B36" i="2"/>
  <c r="M39" i="2"/>
  <c r="L40" i="2"/>
  <c r="W38" i="2"/>
  <c r="X38" i="2"/>
  <c r="B37" i="2"/>
  <c r="A38" i="2"/>
  <c r="M40" i="2"/>
  <c r="L41" i="2"/>
  <c r="W39" i="2"/>
  <c r="X39" i="2"/>
  <c r="B38" i="2"/>
  <c r="A39" i="2"/>
  <c r="L42" i="2"/>
  <c r="M41" i="2"/>
  <c r="W40" i="2"/>
  <c r="X40" i="2"/>
  <c r="A40" i="2"/>
  <c r="B39" i="2"/>
  <c r="O3" i="2"/>
  <c r="M42" i="2"/>
  <c r="W41" i="2"/>
  <c r="X41" i="2"/>
  <c r="B40" i="2"/>
  <c r="A41" i="2"/>
  <c r="O4" i="2"/>
  <c r="P3" i="2"/>
  <c r="W42" i="2"/>
  <c r="X42" i="2"/>
  <c r="B41" i="2"/>
  <c r="A42" i="2"/>
  <c r="P4" i="2"/>
  <c r="O5" i="2"/>
  <c r="Z3" i="2"/>
  <c r="AA3" i="2"/>
  <c r="B42" i="2"/>
  <c r="D3" i="2"/>
  <c r="O6" i="2"/>
  <c r="P5" i="2"/>
  <c r="Z4" i="2"/>
  <c r="AA4" i="2"/>
  <c r="D4" i="2"/>
  <c r="E3" i="2"/>
  <c r="O7" i="2"/>
  <c r="P6" i="2"/>
  <c r="Z5" i="2"/>
  <c r="AA5" i="2"/>
  <c r="D5" i="2"/>
  <c r="E4" i="2"/>
  <c r="P7" i="2"/>
  <c r="O8" i="2"/>
  <c r="Z6" i="2"/>
  <c r="AA6" i="2"/>
  <c r="E5" i="2"/>
  <c r="D6" i="2"/>
  <c r="O9" i="2"/>
  <c r="P8" i="2"/>
  <c r="Z7" i="2"/>
  <c r="AA7" i="2"/>
  <c r="D7" i="2"/>
  <c r="E6" i="2"/>
  <c r="O10" i="2"/>
  <c r="P9" i="2"/>
  <c r="Z8" i="2"/>
  <c r="AA8" i="2"/>
  <c r="D8" i="2"/>
  <c r="E7" i="2"/>
  <c r="O11" i="2"/>
  <c r="P10" i="2"/>
  <c r="Z9" i="2"/>
  <c r="AA9" i="2"/>
  <c r="E8" i="2"/>
  <c r="D9" i="2"/>
  <c r="P11" i="2"/>
  <c r="O12" i="2"/>
  <c r="Z10" i="2"/>
  <c r="AA10" i="2"/>
  <c r="D10" i="2"/>
  <c r="E9" i="2"/>
  <c r="O13" i="2"/>
  <c r="P12" i="2"/>
  <c r="Z11" i="2"/>
  <c r="AA11" i="2"/>
  <c r="E10" i="2"/>
  <c r="D11" i="2"/>
  <c r="P13" i="2"/>
  <c r="O14" i="2"/>
  <c r="Z12" i="2"/>
  <c r="AA12" i="2"/>
  <c r="E11" i="2"/>
  <c r="D12" i="2"/>
  <c r="O15" i="2"/>
  <c r="P14" i="2"/>
  <c r="Z13" i="2"/>
  <c r="AA13" i="2"/>
  <c r="E12" i="2"/>
  <c r="D13" i="2"/>
  <c r="P15" i="2"/>
  <c r="O16" i="2"/>
  <c r="Z14" i="2"/>
  <c r="AA14" i="2"/>
  <c r="E13" i="2"/>
  <c r="D14" i="2"/>
  <c r="P16" i="2"/>
  <c r="O17" i="2"/>
  <c r="Z15" i="2"/>
  <c r="AA15" i="2"/>
  <c r="E14" i="2"/>
  <c r="D15" i="2"/>
  <c r="O18" i="2"/>
  <c r="P17" i="2"/>
  <c r="Z16" i="2"/>
  <c r="AA16" i="2"/>
  <c r="E15" i="2"/>
  <c r="D16" i="2"/>
  <c r="O19" i="2"/>
  <c r="P18" i="2"/>
  <c r="Z17" i="2"/>
  <c r="AA17" i="2"/>
  <c r="E16" i="2"/>
  <c r="D17" i="2"/>
  <c r="P19" i="2"/>
  <c r="O20" i="2"/>
  <c r="Z18" i="2"/>
  <c r="AA18" i="2"/>
  <c r="E17" i="2"/>
  <c r="D18" i="2"/>
  <c r="O21" i="2"/>
  <c r="P20" i="2"/>
  <c r="Z19" i="2"/>
  <c r="AA19" i="2"/>
  <c r="E18" i="2"/>
  <c r="D19" i="2"/>
  <c r="O22" i="2"/>
  <c r="P21" i="2"/>
  <c r="Z20" i="2"/>
  <c r="AA20" i="2"/>
  <c r="E19" i="2"/>
  <c r="D20" i="2"/>
  <c r="O23" i="2"/>
  <c r="P22" i="2"/>
  <c r="Z21" i="2"/>
  <c r="AA21" i="2"/>
  <c r="E20" i="2"/>
  <c r="D21" i="2"/>
  <c r="O24" i="2"/>
  <c r="P23" i="2"/>
  <c r="Z22" i="2"/>
  <c r="AA22" i="2"/>
  <c r="E21" i="2"/>
  <c r="D22" i="2"/>
  <c r="O25" i="2"/>
  <c r="P24" i="2"/>
  <c r="Z23" i="2"/>
  <c r="AA23" i="2"/>
  <c r="E22" i="2"/>
  <c r="D23" i="2"/>
  <c r="O26" i="2"/>
  <c r="P25" i="2"/>
  <c r="Z24" i="2"/>
  <c r="AA24" i="2"/>
  <c r="E23" i="2"/>
  <c r="D24" i="2"/>
  <c r="P26" i="2"/>
  <c r="O27" i="2"/>
  <c r="Z25" i="2"/>
  <c r="AA25" i="2"/>
  <c r="E24" i="2"/>
  <c r="D25" i="2"/>
  <c r="O28" i="2"/>
  <c r="P27" i="2"/>
  <c r="Z26" i="2"/>
  <c r="AA26" i="2"/>
  <c r="E25" i="2"/>
  <c r="D26" i="2"/>
  <c r="O29" i="2"/>
  <c r="P28" i="2"/>
  <c r="Z27" i="2"/>
  <c r="AA27" i="2"/>
  <c r="D27" i="2"/>
  <c r="E26" i="2"/>
  <c r="O30" i="2"/>
  <c r="P29" i="2"/>
  <c r="Z28" i="2"/>
  <c r="AA28" i="2"/>
  <c r="E27" i="2"/>
  <c r="D28" i="2"/>
  <c r="O31" i="2"/>
  <c r="P30" i="2"/>
  <c r="Z29" i="2"/>
  <c r="AA29" i="2"/>
  <c r="E28" i="2"/>
  <c r="D29" i="2"/>
  <c r="P31" i="2"/>
  <c r="O32" i="2"/>
  <c r="Z30" i="2"/>
  <c r="AA30" i="2"/>
  <c r="E29" i="2"/>
  <c r="D30" i="2"/>
  <c r="O33" i="2"/>
  <c r="P32" i="2"/>
  <c r="Z31" i="2"/>
  <c r="AA31" i="2"/>
  <c r="E30" i="2"/>
  <c r="D31" i="2"/>
  <c r="O34" i="2"/>
  <c r="P33" i="2"/>
  <c r="Z32" i="2"/>
  <c r="AA32" i="2"/>
  <c r="E31" i="2"/>
  <c r="D32" i="2"/>
  <c r="O35" i="2"/>
  <c r="P34" i="2"/>
  <c r="Z33" i="2"/>
  <c r="AA33" i="2"/>
  <c r="E32" i="2"/>
  <c r="D33" i="2"/>
  <c r="P35" i="2"/>
  <c r="O36" i="2"/>
  <c r="Z34" i="2"/>
  <c r="AA34" i="2"/>
  <c r="E33" i="2"/>
  <c r="D34" i="2"/>
  <c r="O37" i="2"/>
  <c r="P36" i="2"/>
  <c r="Z35" i="2"/>
  <c r="AA35" i="2"/>
  <c r="E34" i="2"/>
  <c r="D35" i="2"/>
  <c r="O38" i="2"/>
  <c r="P37" i="2"/>
  <c r="Z36" i="2"/>
  <c r="AA36" i="2"/>
  <c r="D36" i="2"/>
  <c r="E35" i="2"/>
  <c r="P38" i="2"/>
  <c r="O39" i="2"/>
  <c r="Z37" i="2"/>
  <c r="AA37" i="2"/>
  <c r="E36" i="2"/>
  <c r="D37" i="2"/>
  <c r="O40" i="2"/>
  <c r="P39" i="2"/>
  <c r="Z38" i="2"/>
  <c r="AA38" i="2"/>
  <c r="E37" i="2"/>
  <c r="D38" i="2"/>
  <c r="O41" i="2"/>
  <c r="P40" i="2"/>
  <c r="Z39" i="2"/>
  <c r="AA39" i="2"/>
  <c r="E38" i="2"/>
  <c r="D39" i="2"/>
  <c r="O42" i="2"/>
  <c r="P41" i="2"/>
  <c r="Z40" i="2"/>
  <c r="AA40" i="2"/>
  <c r="E39" i="2"/>
  <c r="D40" i="2"/>
  <c r="R3" i="2"/>
  <c r="P42" i="2"/>
  <c r="Z41" i="2"/>
  <c r="AA41" i="2"/>
  <c r="D41" i="2"/>
  <c r="E40" i="2"/>
  <c r="R4" i="2"/>
  <c r="S3" i="2"/>
  <c r="Z42" i="2"/>
  <c r="AA42" i="2"/>
  <c r="D42" i="2"/>
  <c r="E41" i="2"/>
  <c r="S4" i="2"/>
  <c r="R5" i="2"/>
  <c r="AC3" i="2"/>
  <c r="AD3" i="2"/>
  <c r="E42" i="2"/>
  <c r="G3" i="2"/>
  <c r="R6" i="2"/>
  <c r="S5" i="2"/>
  <c r="AC4" i="2"/>
  <c r="AD4" i="2"/>
  <c r="H3" i="2"/>
  <c r="G4" i="2"/>
  <c r="S6" i="2"/>
  <c r="R7" i="2"/>
  <c r="AC5" i="2"/>
  <c r="AD5" i="2"/>
  <c r="G5" i="2"/>
  <c r="H4" i="2"/>
  <c r="R8" i="2"/>
  <c r="S7" i="2"/>
  <c r="AC6" i="2"/>
  <c r="AD6" i="2"/>
  <c r="G6" i="2"/>
  <c r="H5" i="2"/>
  <c r="S8" i="2"/>
  <c r="R9" i="2"/>
  <c r="AC7" i="2"/>
  <c r="AD7" i="2"/>
  <c r="G7" i="2"/>
  <c r="H6" i="2"/>
  <c r="R10" i="2"/>
  <c r="S9" i="2"/>
  <c r="AC8" i="2"/>
  <c r="AD8" i="2"/>
  <c r="G8" i="2"/>
  <c r="H7" i="2"/>
  <c r="R11" i="2"/>
  <c r="S10" i="2"/>
  <c r="AC9" i="2"/>
  <c r="AD9" i="2"/>
  <c r="G9" i="2"/>
  <c r="H8" i="2"/>
  <c r="S11" i="2"/>
  <c r="R12" i="2"/>
  <c r="AC10" i="2"/>
  <c r="AD10" i="2"/>
  <c r="H9" i="2"/>
  <c r="G10" i="2"/>
  <c r="S12" i="2"/>
  <c r="R13" i="2"/>
  <c r="AC11" i="2"/>
  <c r="AD11" i="2"/>
  <c r="H10" i="2"/>
  <c r="G11" i="2"/>
  <c r="S13" i="2"/>
  <c r="R14" i="2"/>
  <c r="AC12" i="2"/>
  <c r="AD12" i="2"/>
  <c r="G12" i="2"/>
  <c r="H11" i="2"/>
  <c r="R15" i="2"/>
  <c r="S14" i="2"/>
  <c r="AC13" i="2"/>
  <c r="AD13" i="2"/>
  <c r="H12" i="2"/>
  <c r="G13" i="2"/>
  <c r="S15" i="2"/>
  <c r="R16" i="2"/>
  <c r="AC14" i="2"/>
  <c r="AD14" i="2"/>
  <c r="H13" i="2"/>
  <c r="G14" i="2"/>
  <c r="R17" i="2"/>
  <c r="S16" i="2"/>
  <c r="AC15" i="2"/>
  <c r="AD15" i="2"/>
  <c r="H14" i="2"/>
  <c r="G15" i="2"/>
  <c r="S17" i="2"/>
  <c r="R18" i="2"/>
  <c r="AC16" i="2"/>
  <c r="AD16" i="2"/>
  <c r="H15" i="2"/>
  <c r="G16" i="2"/>
  <c r="S18" i="2"/>
  <c r="R19" i="2"/>
  <c r="AC17" i="2"/>
  <c r="AD17" i="2"/>
  <c r="H16" i="2"/>
  <c r="G17" i="2"/>
  <c r="S19" i="2"/>
  <c r="R20" i="2"/>
  <c r="AC18" i="2"/>
  <c r="AD18" i="2"/>
  <c r="G18" i="2"/>
  <c r="H17" i="2"/>
  <c r="S20" i="2"/>
  <c r="R21" i="2"/>
  <c r="AC19" i="2"/>
  <c r="AD19" i="2"/>
  <c r="G19" i="2"/>
  <c r="H18" i="2"/>
  <c r="S21" i="2"/>
  <c r="R22" i="2"/>
  <c r="AC20" i="2"/>
  <c r="AD20" i="2"/>
  <c r="H19" i="2"/>
  <c r="G20" i="2"/>
  <c r="R23" i="2"/>
  <c r="S22" i="2"/>
  <c r="AC21" i="2"/>
  <c r="AD21" i="2"/>
  <c r="H20" i="2"/>
  <c r="G21" i="2"/>
  <c r="S23" i="2"/>
  <c r="R24" i="2"/>
  <c r="AC22" i="2"/>
  <c r="AD22" i="2"/>
  <c r="G22" i="2"/>
  <c r="H21" i="2"/>
  <c r="S24" i="2"/>
  <c r="R25" i="2"/>
  <c r="AC23" i="2"/>
  <c r="AD23" i="2"/>
  <c r="G23" i="2"/>
  <c r="H22" i="2"/>
  <c r="S25" i="2"/>
  <c r="R26" i="2"/>
  <c r="AC24" i="2"/>
  <c r="AD24" i="2"/>
  <c r="H23" i="2"/>
  <c r="G24" i="2"/>
  <c r="R27" i="2"/>
  <c r="S26" i="2"/>
  <c r="AC25" i="2"/>
  <c r="AD25" i="2"/>
  <c r="H24" i="2"/>
  <c r="G25" i="2"/>
  <c r="S27" i="2"/>
  <c r="R28" i="2"/>
  <c r="AC26" i="2"/>
  <c r="AD26" i="2"/>
  <c r="H25" i="2"/>
  <c r="G26" i="2"/>
  <c r="R29" i="2"/>
  <c r="S28" i="2"/>
  <c r="AC27" i="2"/>
  <c r="AD27" i="2"/>
  <c r="H26" i="2"/>
  <c r="G27" i="2"/>
  <c r="R30" i="2"/>
  <c r="S29" i="2"/>
  <c r="AC28" i="2"/>
  <c r="AD28" i="2"/>
  <c r="H27" i="2"/>
  <c r="G28" i="2"/>
  <c r="S30" i="2"/>
  <c r="R31" i="2"/>
  <c r="AC29" i="2"/>
  <c r="AD29" i="2"/>
  <c r="H28" i="2"/>
  <c r="G29" i="2"/>
  <c r="R32" i="2"/>
  <c r="S31" i="2"/>
  <c r="AC30" i="2"/>
  <c r="AD30" i="2"/>
  <c r="H29" i="2"/>
  <c r="G30" i="2"/>
  <c r="S32" i="2"/>
  <c r="R33" i="2"/>
  <c r="AC31" i="2"/>
  <c r="AD31" i="2"/>
  <c r="H30" i="2"/>
  <c r="G31" i="2"/>
  <c r="R34" i="2"/>
  <c r="S33" i="2"/>
  <c r="AC32" i="2"/>
  <c r="AD32" i="2"/>
  <c r="H31" i="2"/>
  <c r="G32" i="2"/>
  <c r="R35" i="2"/>
  <c r="S34" i="2"/>
  <c r="AC33" i="2"/>
  <c r="AD33" i="2"/>
  <c r="H32" i="2"/>
  <c r="G33" i="2"/>
  <c r="R36" i="2"/>
  <c r="S35" i="2"/>
  <c r="AC34" i="2"/>
  <c r="AD34" i="2"/>
  <c r="G34" i="2"/>
  <c r="H33" i="2"/>
  <c r="S36" i="2"/>
  <c r="R37" i="2"/>
  <c r="AC35" i="2"/>
  <c r="AD35" i="2"/>
  <c r="H34" i="2"/>
  <c r="G35" i="2"/>
  <c r="S37" i="2"/>
  <c r="R38" i="2"/>
  <c r="AC36" i="2"/>
  <c r="AD36" i="2"/>
  <c r="H35" i="2"/>
  <c r="G36" i="2"/>
  <c r="R39" i="2"/>
  <c r="S38" i="2"/>
  <c r="AC37" i="2"/>
  <c r="AD37" i="2"/>
  <c r="G37" i="2"/>
  <c r="H36" i="2"/>
  <c r="R40" i="2"/>
  <c r="S39" i="2"/>
  <c r="AC38" i="2"/>
  <c r="AD38" i="2"/>
  <c r="H37" i="2"/>
  <c r="G38" i="2"/>
  <c r="R41" i="2"/>
  <c r="S40" i="2"/>
  <c r="AC39" i="2"/>
  <c r="AD39" i="2"/>
  <c r="H38" i="2"/>
  <c r="G39" i="2"/>
  <c r="R42" i="2"/>
  <c r="S41" i="2"/>
  <c r="AC40" i="2"/>
  <c r="AD40" i="2"/>
  <c r="H39" i="2"/>
  <c r="G40" i="2"/>
  <c r="S42" i="2"/>
  <c r="U3" i="2"/>
  <c r="AC41" i="2"/>
  <c r="AD41" i="2"/>
  <c r="G41" i="2"/>
  <c r="H40" i="2"/>
  <c r="U4" i="2"/>
  <c r="V3" i="2"/>
  <c r="AC42" i="2"/>
  <c r="AD42" i="2"/>
  <c r="H41" i="2"/>
  <c r="G42" i="2"/>
  <c r="U5" i="2"/>
  <c r="V4" i="2"/>
  <c r="AF3" i="2"/>
  <c r="AG3" i="2"/>
  <c r="H42" i="2"/>
  <c r="J3" i="2"/>
  <c r="U6" i="2"/>
  <c r="V5" i="2"/>
  <c r="AF4" i="2"/>
  <c r="AG4" i="2"/>
  <c r="K3" i="2"/>
  <c r="J4" i="2"/>
  <c r="U7" i="2"/>
  <c r="V6" i="2"/>
  <c r="AF5" i="2"/>
  <c r="AG5" i="2"/>
  <c r="J5" i="2"/>
  <c r="K4" i="2"/>
  <c r="V7" i="2"/>
  <c r="U8" i="2"/>
  <c r="AF6" i="2"/>
  <c r="AG6" i="2"/>
  <c r="K5" i="2"/>
  <c r="J6" i="2"/>
  <c r="U9" i="2"/>
  <c r="V8" i="2"/>
  <c r="AF7" i="2"/>
  <c r="AG7" i="2"/>
  <c r="J7" i="2"/>
  <c r="K6" i="2"/>
  <c r="V9" i="2"/>
  <c r="U10" i="2"/>
  <c r="AF8" i="2"/>
  <c r="AG8" i="2"/>
  <c r="J8" i="2"/>
  <c r="K7" i="2"/>
  <c r="U11" i="2"/>
  <c r="V10" i="2"/>
  <c r="AF9" i="2"/>
  <c r="AG9" i="2"/>
  <c r="K8" i="2"/>
  <c r="J9" i="2"/>
  <c r="V11" i="2"/>
  <c r="U12" i="2"/>
  <c r="AF10" i="2"/>
  <c r="AG10" i="2"/>
  <c r="K9" i="2"/>
  <c r="J10" i="2"/>
  <c r="V12" i="2"/>
  <c r="U13" i="2"/>
  <c r="AF11" i="2"/>
  <c r="AG11" i="2"/>
  <c r="J11" i="2"/>
  <c r="K10" i="2"/>
  <c r="U14" i="2"/>
  <c r="V13" i="2"/>
  <c r="AF12" i="2"/>
  <c r="AG12" i="2"/>
  <c r="K11" i="2"/>
  <c r="J12" i="2"/>
  <c r="V14" i="2"/>
  <c r="U15" i="2"/>
  <c r="AF13" i="2"/>
  <c r="AG13" i="2"/>
  <c r="K12" i="2"/>
  <c r="J13" i="2"/>
  <c r="V15" i="2"/>
  <c r="U16" i="2"/>
  <c r="AF14" i="2"/>
  <c r="AG14" i="2"/>
  <c r="K13" i="2"/>
  <c r="J14" i="2"/>
  <c r="U17" i="2"/>
  <c r="V16" i="2"/>
  <c r="AF15" i="2"/>
  <c r="AG15" i="2"/>
  <c r="J15" i="2"/>
  <c r="K14" i="2"/>
  <c r="U18" i="2"/>
  <c r="V17" i="2"/>
  <c r="AF16" i="2"/>
  <c r="AG16" i="2"/>
  <c r="J16" i="2"/>
  <c r="K15" i="2"/>
  <c r="U19" i="2"/>
  <c r="V18" i="2"/>
  <c r="AF17" i="2"/>
  <c r="AG17" i="2"/>
  <c r="J17" i="2"/>
  <c r="K16" i="2"/>
  <c r="V19" i="2"/>
  <c r="U20" i="2"/>
  <c r="AF18" i="2"/>
  <c r="AG18" i="2"/>
  <c r="J18" i="2"/>
  <c r="K17" i="2"/>
  <c r="U21" i="2"/>
  <c r="V20" i="2"/>
  <c r="AF19" i="2"/>
  <c r="AG19" i="2"/>
  <c r="J19" i="2"/>
  <c r="K18" i="2"/>
  <c r="U22" i="2"/>
  <c r="V21" i="2"/>
  <c r="AF20" i="2"/>
  <c r="AG20" i="2"/>
  <c r="K19" i="2"/>
  <c r="J20" i="2"/>
  <c r="U23" i="2"/>
  <c r="V22" i="2"/>
  <c r="AF21" i="2"/>
  <c r="AG21" i="2"/>
  <c r="K20" i="2"/>
  <c r="J21" i="2"/>
  <c r="U24" i="2"/>
  <c r="V23" i="2"/>
  <c r="AF22" i="2"/>
  <c r="AG22" i="2"/>
  <c r="K21" i="2"/>
  <c r="J22" i="2"/>
  <c r="V24" i="2"/>
  <c r="U25" i="2"/>
  <c r="AF23" i="2"/>
  <c r="AG23" i="2"/>
  <c r="J23" i="2"/>
  <c r="K22" i="2"/>
  <c r="U26" i="2"/>
  <c r="V25" i="2"/>
  <c r="AF24" i="2"/>
  <c r="AG24" i="2"/>
  <c r="K23" i="2"/>
  <c r="J24" i="2"/>
  <c r="U27" i="2"/>
  <c r="V26" i="2"/>
  <c r="AF25" i="2"/>
  <c r="AG25" i="2"/>
  <c r="K24" i="2"/>
  <c r="J25" i="2"/>
  <c r="V27" i="2"/>
  <c r="U28" i="2"/>
  <c r="AF26" i="2"/>
  <c r="AG26" i="2"/>
  <c r="K25" i="2"/>
  <c r="J26" i="2"/>
  <c r="U29" i="2"/>
  <c r="V28" i="2"/>
  <c r="AF27" i="2"/>
  <c r="AG27" i="2"/>
  <c r="J27" i="2"/>
  <c r="K26" i="2"/>
  <c r="U30" i="2"/>
  <c r="V29" i="2"/>
  <c r="AF28" i="2"/>
  <c r="AG28" i="2"/>
  <c r="K27" i="2"/>
  <c r="J28" i="2"/>
  <c r="V30" i="2"/>
  <c r="U31" i="2"/>
  <c r="AF29" i="2"/>
  <c r="AG29" i="2"/>
  <c r="K28" i="2"/>
  <c r="J29" i="2"/>
  <c r="V31" i="2"/>
  <c r="U32" i="2"/>
  <c r="AF30" i="2"/>
  <c r="AG30" i="2"/>
  <c r="K29" i="2"/>
  <c r="J30" i="2"/>
  <c r="U33" i="2"/>
  <c r="V32" i="2"/>
  <c r="AF31" i="2"/>
  <c r="AG31" i="2"/>
  <c r="J31" i="2"/>
  <c r="K30" i="2"/>
  <c r="U34" i="2"/>
  <c r="V33" i="2"/>
  <c r="AF32" i="2"/>
  <c r="AG32" i="2"/>
  <c r="J32" i="2"/>
  <c r="K31" i="2"/>
  <c r="U35" i="2"/>
  <c r="V34" i="2"/>
  <c r="AF33" i="2"/>
  <c r="AG33" i="2"/>
  <c r="K32" i="2"/>
  <c r="J33" i="2"/>
  <c r="V35" i="2"/>
  <c r="U36" i="2"/>
  <c r="AF34" i="2"/>
  <c r="AG34" i="2"/>
  <c r="K33" i="2"/>
  <c r="J34" i="2"/>
  <c r="U37" i="2"/>
  <c r="V36" i="2"/>
  <c r="AF35" i="2"/>
  <c r="AG35" i="2"/>
  <c r="J35" i="2"/>
  <c r="K34" i="2"/>
  <c r="U38" i="2"/>
  <c r="V37" i="2"/>
  <c r="AF36" i="2"/>
  <c r="AG36" i="2"/>
  <c r="K35" i="2"/>
  <c r="J36" i="2"/>
  <c r="V38" i="2"/>
  <c r="U39" i="2"/>
  <c r="AF37" i="2"/>
  <c r="AG37" i="2"/>
  <c r="K36" i="2"/>
  <c r="J37" i="2"/>
  <c r="U40" i="2"/>
  <c r="V39" i="2"/>
  <c r="AF38" i="2"/>
  <c r="AG38" i="2"/>
  <c r="K37" i="2"/>
  <c r="J38" i="2"/>
  <c r="U41" i="2"/>
  <c r="V40" i="2"/>
  <c r="AF39" i="2"/>
  <c r="AG39" i="2"/>
  <c r="J39" i="2"/>
  <c r="K38" i="2"/>
  <c r="U42" i="2"/>
  <c r="V42" i="2"/>
  <c r="V41" i="2"/>
  <c r="AF40" i="2"/>
  <c r="AG40" i="2"/>
  <c r="K39" i="2"/>
  <c r="J40" i="2"/>
  <c r="AF41" i="2"/>
  <c r="AG41" i="2"/>
  <c r="K40" i="2"/>
  <c r="J41" i="2"/>
  <c r="AF42" i="2"/>
  <c r="AG42" i="2"/>
  <c r="K41" i="2"/>
  <c r="J42" i="2"/>
  <c r="K42" i="2"/>
</calcChain>
</file>

<file path=xl/sharedStrings.xml><?xml version="1.0" encoding="utf-8"?>
<sst xmlns="http://schemas.openxmlformats.org/spreadsheetml/2006/main" count="1220" uniqueCount="435">
  <si>
    <t>Class</t>
  </si>
  <si>
    <t>Rider</t>
  </si>
  <si>
    <t>Horse</t>
  </si>
  <si>
    <t>PC Novice Eventing Test 2013 - marks out of 240</t>
  </si>
  <si>
    <t>PC Intermediate Eventing Test 2015 - marks out of 260</t>
  </si>
  <si>
    <t>PC Open Eventing Test 2010 - marks out of 250</t>
  </si>
  <si>
    <t>XC Time Penalties Master</t>
  </si>
  <si>
    <t>Time (mins / secs) &gt;&gt;</t>
  </si>
  <si>
    <t>Number</t>
  </si>
  <si>
    <t>SJ</t>
  </si>
  <si>
    <t>Total</t>
  </si>
  <si>
    <t>DR</t>
  </si>
  <si>
    <t>XCT</t>
  </si>
  <si>
    <t>XCJ</t>
  </si>
  <si>
    <t>Place</t>
  </si>
  <si>
    <t>If in brackets means too fast - circle on board!!</t>
  </si>
  <si>
    <t>Time</t>
  </si>
  <si>
    <t>Section</t>
  </si>
  <si>
    <t>Score</t>
  </si>
  <si>
    <t>C</t>
  </si>
  <si>
    <t>Team Score</t>
  </si>
  <si>
    <t>No</t>
  </si>
  <si>
    <t>Sec</t>
  </si>
  <si>
    <t>I</t>
  </si>
  <si>
    <t>Charlotte James</t>
  </si>
  <si>
    <t>VWH</t>
  </si>
  <si>
    <t>F</t>
  </si>
  <si>
    <t>G</t>
  </si>
  <si>
    <t>Fiona Symes</t>
  </si>
  <si>
    <t>Percentage</t>
  </si>
  <si>
    <t>Mark</t>
  </si>
  <si>
    <t>Jump</t>
  </si>
  <si>
    <t>Optimum Time &gt;&gt;</t>
  </si>
  <si>
    <t>Maximum Marks &gt;&gt;</t>
  </si>
  <si>
    <t>Quarme Affaere</t>
  </si>
  <si>
    <t>Riding Club</t>
  </si>
  <si>
    <t>80 S</t>
  </si>
  <si>
    <t>90 J</t>
  </si>
  <si>
    <t>90 S</t>
  </si>
  <si>
    <t>80 J</t>
  </si>
  <si>
    <t>Gemma Holdway</t>
  </si>
  <si>
    <t>Annette Sawyer</t>
  </si>
  <si>
    <t>Kayleigh Isaacs</t>
  </si>
  <si>
    <t>Sara Cloke</t>
  </si>
  <si>
    <t>Shelby Dowding</t>
  </si>
  <si>
    <t>Becky Ormond</t>
  </si>
  <si>
    <t>Naomi Wright</t>
  </si>
  <si>
    <t>Tina Starling</t>
  </si>
  <si>
    <t>Ben Newman</t>
  </si>
  <si>
    <t>Kerry Alexander</t>
  </si>
  <si>
    <t>Sharon Robbins</t>
  </si>
  <si>
    <t>Tori Creed</t>
  </si>
  <si>
    <t>Nia Glover</t>
  </si>
  <si>
    <t>Scarthy Robin</t>
  </si>
  <si>
    <t>Roxy</t>
  </si>
  <si>
    <t>Fabio</t>
  </si>
  <si>
    <t>Hinton Fairground</t>
  </si>
  <si>
    <t>Carran Lad</t>
  </si>
  <si>
    <t>Master Blaster</t>
  </si>
  <si>
    <t>Brainstorm</t>
  </si>
  <si>
    <t>Setters Moss Cottage</t>
  </si>
  <si>
    <t>Bath</t>
  </si>
  <si>
    <t>Berkeley</t>
  </si>
  <si>
    <t>Cotswold Edge</t>
  </si>
  <si>
    <t>Frampton</t>
  </si>
  <si>
    <t>Kennet Vale</t>
  </si>
  <si>
    <t>Swindon</t>
  </si>
  <si>
    <t>Veteran Horse</t>
  </si>
  <si>
    <t>Wessex Gold</t>
  </si>
  <si>
    <t>B</t>
  </si>
  <si>
    <t>D</t>
  </si>
  <si>
    <t>100+</t>
  </si>
  <si>
    <t>80 Open</t>
  </si>
  <si>
    <t>Ruth Saunders</t>
  </si>
  <si>
    <t>Sarah Raymond</t>
  </si>
  <si>
    <t>Peasedown Diablo</t>
  </si>
  <si>
    <t>Two Tone Legacy</t>
  </si>
  <si>
    <t>TBC</t>
  </si>
  <si>
    <t>Penny Hall</t>
  </si>
  <si>
    <t>Aimee Arathoon</t>
  </si>
  <si>
    <t>Grace Clarke</t>
  </si>
  <si>
    <t>Lily Clarke</t>
  </si>
  <si>
    <t>Zara Bucknell</t>
  </si>
  <si>
    <t>Jude Matthews</t>
  </si>
  <si>
    <t>Harvey</t>
  </si>
  <si>
    <t>Jess Wills</t>
  </si>
  <si>
    <t>Ben</t>
  </si>
  <si>
    <t>Maisie Scull</t>
  </si>
  <si>
    <t>Emilius</t>
  </si>
  <si>
    <t>Luke Bull</t>
  </si>
  <si>
    <t>Langson Bluebell</t>
  </si>
  <si>
    <t>Kings Leaze</t>
  </si>
  <si>
    <t>E</t>
  </si>
  <si>
    <t>Section A - Area 9 80cm Senior</t>
  </si>
  <si>
    <t>Section B - Area 15 80cm Junior</t>
  </si>
  <si>
    <t>Section C - Area 9 80cm Senior</t>
  </si>
  <si>
    <t>Section D - Area 9 80cm Junior</t>
  </si>
  <si>
    <t>Section E - Area 15 80cm Senior</t>
  </si>
  <si>
    <t>Section F - Area 9 80cm Open</t>
  </si>
  <si>
    <t>Section G - Area 15 80cm Open</t>
  </si>
  <si>
    <t>Section H - Area 9 90cm Junior</t>
  </si>
  <si>
    <t>Section I - Area 15 90cm Senior</t>
  </si>
  <si>
    <t>Section J - Area 9 90cm Senior</t>
  </si>
  <si>
    <t>Section K - Area 15 90cm Junior</t>
  </si>
  <si>
    <t>Section L - Area 9 100cm</t>
  </si>
  <si>
    <t>Section M - Area 15 100cm</t>
  </si>
  <si>
    <t>Section N - Area 15 100+</t>
  </si>
  <si>
    <t>A</t>
  </si>
  <si>
    <t>H</t>
  </si>
  <si>
    <t>J</t>
  </si>
  <si>
    <t>K</t>
  </si>
  <si>
    <t>L</t>
  </si>
  <si>
    <t>M</t>
  </si>
  <si>
    <t>N</t>
  </si>
  <si>
    <t>Alison Baimbridge</t>
  </si>
  <si>
    <t>Naomi Watkins</t>
  </si>
  <si>
    <t>Nicola Walsby</t>
  </si>
  <si>
    <t>Hannah Pole</t>
  </si>
  <si>
    <t>Alexis Symes</t>
  </si>
  <si>
    <t>Emily Matten</t>
  </si>
  <si>
    <t>Ellie Stimpson</t>
  </si>
  <si>
    <t>Cassandra Rabbetts</t>
  </si>
  <si>
    <t>Sian Barke</t>
  </si>
  <si>
    <t>Helen Studzinski</t>
  </si>
  <si>
    <t>Katie Kneen</t>
  </si>
  <si>
    <t>Georgina Vanpuyenbrook</t>
  </si>
  <si>
    <t>Gemma Pearce</t>
  </si>
  <si>
    <t>Alicia Showering</t>
  </si>
  <si>
    <t>Georgie Preest</t>
  </si>
  <si>
    <t>Maddison Lindsay</t>
  </si>
  <si>
    <t>Hattie Osborn</t>
  </si>
  <si>
    <t>Layla Maidment</t>
  </si>
  <si>
    <t>Isabel Roberts</t>
  </si>
  <si>
    <t>Mali Cross</t>
  </si>
  <si>
    <t>Amy Denton</t>
  </si>
  <si>
    <t>Lola Camilleri</t>
  </si>
  <si>
    <t>Loulou Thorn</t>
  </si>
  <si>
    <t>Liana Brake</t>
  </si>
  <si>
    <t>Elys McMahon</t>
  </si>
  <si>
    <t>Lily Howell</t>
  </si>
  <si>
    <t>Sandra Sullivan</t>
  </si>
  <si>
    <t>Morgan Wolfe</t>
  </si>
  <si>
    <t>Jack Llewellyn</t>
  </si>
  <si>
    <t>Luca Llewellyn</t>
  </si>
  <si>
    <t>Gruff Francis</t>
  </si>
  <si>
    <t>Amelia Jones</t>
  </si>
  <si>
    <t>Hannah Crump</t>
  </si>
  <si>
    <t>Renee Watkins</t>
  </si>
  <si>
    <t>Eve Bateman</t>
  </si>
  <si>
    <t>Millie Shepherd</t>
  </si>
  <si>
    <t>Stacey Martin</t>
  </si>
  <si>
    <t>Bethan Wheatley</t>
  </si>
  <si>
    <t>Emily Clarke</t>
  </si>
  <si>
    <t>Nicola Powell</t>
  </si>
  <si>
    <t>Emma Smith</t>
  </si>
  <si>
    <t>Andrew Winterton</t>
  </si>
  <si>
    <t>Jill Holt</t>
  </si>
  <si>
    <t>Steve Gifkins</t>
  </si>
  <si>
    <t>Emma Alden</t>
  </si>
  <si>
    <t>Amy Mawson</t>
  </si>
  <si>
    <t>Charlotte Alford</t>
  </si>
  <si>
    <t>Daisy Thurman</t>
  </si>
  <si>
    <t>William Swift</t>
  </si>
  <si>
    <t>Emma March</t>
  </si>
  <si>
    <t>Angel Blakley</t>
  </si>
  <si>
    <t>Georgina Elliott</t>
  </si>
  <si>
    <t>Kate Selman</t>
  </si>
  <si>
    <t>Olivia Pethers</t>
  </si>
  <si>
    <t>Honor Mayhew</t>
  </si>
  <si>
    <t>Stephanie Carter</t>
  </si>
  <si>
    <t>Helena Miller</t>
  </si>
  <si>
    <t>Emma Matthews</t>
  </si>
  <si>
    <t>Victoria Kedward</t>
  </si>
  <si>
    <t>Amy Price</t>
  </si>
  <si>
    <t>Helen Reader</t>
  </si>
  <si>
    <t>Kerry Robinson</t>
  </si>
  <si>
    <t>Natalie Webb</t>
  </si>
  <si>
    <t>Beth Eckley</t>
  </si>
  <si>
    <t>Tracey Nelmes</t>
  </si>
  <si>
    <t>Joanna Burston</t>
  </si>
  <si>
    <t>Julian Holmes</t>
  </si>
  <si>
    <t>Tim Peters</t>
  </si>
  <si>
    <t>Georgia Wyllie</t>
  </si>
  <si>
    <t>Megan Allmand</t>
  </si>
  <si>
    <t>Jess Blackford</t>
  </si>
  <si>
    <t>Hannah Adams</t>
  </si>
  <si>
    <t>Ellen Morgan</t>
  </si>
  <si>
    <t>Julie Lees</t>
  </si>
  <si>
    <t>Jo Anne Watts</t>
  </si>
  <si>
    <t>Sian David</t>
  </si>
  <si>
    <t>Hannah Osborn</t>
  </si>
  <si>
    <t>Sophie Charles</t>
  </si>
  <si>
    <t>Helen Lipscomb</t>
  </si>
  <si>
    <t>Sarah Broom</t>
  </si>
  <si>
    <t>Phil Norrish</t>
  </si>
  <si>
    <t>Donna Harris</t>
  </si>
  <si>
    <t>Natalie Parsons</t>
  </si>
  <si>
    <t>Sarah Canning</t>
  </si>
  <si>
    <t>Joanne Tooze</t>
  </si>
  <si>
    <t>Louise Aram</t>
  </si>
  <si>
    <t>Cameron Major-Parker</t>
  </si>
  <si>
    <t>Sue Mason</t>
  </si>
  <si>
    <t>Hannah Nahorniak</t>
  </si>
  <si>
    <t>Kate Justice</t>
  </si>
  <si>
    <t>Rachel Tippins</t>
  </si>
  <si>
    <t>Christina Manship</t>
  </si>
  <si>
    <t>Bethan Thomas</t>
  </si>
  <si>
    <t>Lea Ryder</t>
  </si>
  <si>
    <t>Kirstie Kirk</t>
  </si>
  <si>
    <t>Sian Humphreys</t>
  </si>
  <si>
    <t>Lindsay Griffiths</t>
  </si>
  <si>
    <t>Isobel Morgan</t>
  </si>
  <si>
    <t>Anna Tucker</t>
  </si>
  <si>
    <t>Lisa Lindsay</t>
  </si>
  <si>
    <t>Tracey Evans</t>
  </si>
  <si>
    <t>Hollie Cartwright</t>
  </si>
  <si>
    <t>Katie Matthews</t>
  </si>
  <si>
    <t>Julia Zorab</t>
  </si>
  <si>
    <t>Alice Tollworthy</t>
  </si>
  <si>
    <t>Nikki Cox</t>
  </si>
  <si>
    <t>Victoria Stacey</t>
  </si>
  <si>
    <t>Noolie Gregory</t>
  </si>
  <si>
    <t>Kim Bird</t>
  </si>
  <si>
    <t>Alice Dalton</t>
  </si>
  <si>
    <t>Emma Roberts</t>
  </si>
  <si>
    <t>Sally Anderson</t>
  </si>
  <si>
    <t>Lauren Blackmar</t>
  </si>
  <si>
    <t>Mark Winston-Dacis</t>
  </si>
  <si>
    <t>Cara McDonagh</t>
  </si>
  <si>
    <t>Zoe Fogg</t>
  </si>
  <si>
    <t>Christina Ticehurst</t>
  </si>
  <si>
    <t>Alison Swait</t>
  </si>
  <si>
    <t>Melane Sheppard</t>
  </si>
  <si>
    <t>Lana Bennett</t>
  </si>
  <si>
    <t>Tia Williams</t>
  </si>
  <si>
    <t>Megan Francis</t>
  </si>
  <si>
    <t>Paige Williams</t>
  </si>
  <si>
    <t>Alys Warman</t>
  </si>
  <si>
    <t>Abbey Read</t>
  </si>
  <si>
    <t>Julia Stockley</t>
  </si>
  <si>
    <t>Kate Raynor</t>
  </si>
  <si>
    <t>Gemma Webster</t>
  </si>
  <si>
    <t>Charlotte Smith</t>
  </si>
  <si>
    <t>Tilly Lacey</t>
  </si>
  <si>
    <t>Milly Tame</t>
  </si>
  <si>
    <t>Bethany Jarvis</t>
  </si>
  <si>
    <t>Anna Hughes</t>
  </si>
  <si>
    <t>Wendy Hayes</t>
  </si>
  <si>
    <t>Pippa Hayes</t>
  </si>
  <si>
    <t>Anna Saunders</t>
  </si>
  <si>
    <t>Steve</t>
  </si>
  <si>
    <t>Ballykilcash Active Atlas</t>
  </si>
  <si>
    <t>Now Rumour Has It</t>
  </si>
  <si>
    <t>Greystone Sea Mist</t>
  </si>
  <si>
    <t>Ballinaslow Sandy Girl</t>
  </si>
  <si>
    <t>Glen Carter</t>
  </si>
  <si>
    <t>Chatsworth Guilty Pleasure</t>
  </si>
  <si>
    <t>Beaugwent Monty</t>
  </si>
  <si>
    <t>Galbally Silver</t>
  </si>
  <si>
    <t>Magic</t>
  </si>
  <si>
    <t>Cartinus</t>
  </si>
  <si>
    <t>Goneinaglance</t>
  </si>
  <si>
    <t>Dowra Rockette</t>
  </si>
  <si>
    <t>Mission Accomplished II</t>
  </si>
  <si>
    <t>Pinley Green Percy</t>
  </si>
  <si>
    <t>Bonmahon Banker</t>
  </si>
  <si>
    <t>Arkwright</t>
  </si>
  <si>
    <t>Rosemore After Eight</t>
  </si>
  <si>
    <t>Jolly Idea</t>
  </si>
  <si>
    <t>Crabbswood Jennifer</t>
  </si>
  <si>
    <t>Sunny Lady</t>
  </si>
  <si>
    <t>Powerfull Paddy</t>
  </si>
  <si>
    <t>Winsor Lad</t>
  </si>
  <si>
    <t>Glascoed Thunderstorm</t>
  </si>
  <si>
    <t>Offshaun Kobi</t>
  </si>
  <si>
    <t>Maggie</t>
  </si>
  <si>
    <t>Magic Memories</t>
  </si>
  <si>
    <t>Black Magic</t>
  </si>
  <si>
    <t>Ronnie May</t>
  </si>
  <si>
    <t>Sambo</t>
  </si>
  <si>
    <t>Stoak Johnathon</t>
  </si>
  <si>
    <t>Conker</t>
  </si>
  <si>
    <t>Endymionns Aces High</t>
  </si>
  <si>
    <t>Hazevern Domino</t>
  </si>
  <si>
    <t>Banagher I'm Nearly Dun</t>
  </si>
  <si>
    <t>Bwlchyfedwen Bedwyr</t>
  </si>
  <si>
    <t>Ballybought Dougie</t>
  </si>
  <si>
    <t>WD</t>
  </si>
  <si>
    <t>Ladykillers Little John</t>
  </si>
  <si>
    <t>Tullycross Surprise</t>
  </si>
  <si>
    <t>NPS Indiana</t>
  </si>
  <si>
    <t>Bendigo VI</t>
  </si>
  <si>
    <t>Cheeko</t>
  </si>
  <si>
    <t>Gringos Garrison</t>
  </si>
  <si>
    <t>Summers Skye</t>
  </si>
  <si>
    <t>Galileo Hit</t>
  </si>
  <si>
    <t>Tiger Roll</t>
  </si>
  <si>
    <t>Gorse Hill Ike</t>
  </si>
  <si>
    <t>Creagh Bay Boy</t>
  </si>
  <si>
    <t>Langarth Parisa</t>
  </si>
  <si>
    <t>King Oriole</t>
  </si>
  <si>
    <t>Josie</t>
  </si>
  <si>
    <t>Quinto</t>
  </si>
  <si>
    <t>The Springy Thingy</t>
  </si>
  <si>
    <t>Dubai Dude</t>
  </si>
  <si>
    <t>Brooklyn</t>
  </si>
  <si>
    <t>UCS Sheffield</t>
  </si>
  <si>
    <t>Camills Muriel</t>
  </si>
  <si>
    <t>Amaretto du Mullentine</t>
  </si>
  <si>
    <t>Brelston Noahs Arc</t>
  </si>
  <si>
    <t>Pencarder Silver Storm</t>
  </si>
  <si>
    <t>Summertimes Breeze</t>
  </si>
  <si>
    <t>Duke</t>
  </si>
  <si>
    <t>My Classy Dream</t>
  </si>
  <si>
    <t>Fydo</t>
  </si>
  <si>
    <t>Lord in Red</t>
  </si>
  <si>
    <t>Gurnos Dashing Prince</t>
  </si>
  <si>
    <t>Gornoeth Last Request</t>
  </si>
  <si>
    <t>Zennith</t>
  </si>
  <si>
    <t>Larissa</t>
  </si>
  <si>
    <t>Sprite</t>
  </si>
  <si>
    <t>Millbrook Song</t>
  </si>
  <si>
    <t>Reignbeau Mountain</t>
  </si>
  <si>
    <t>Blue Savannah</t>
  </si>
  <si>
    <t>Troy Flashman</t>
  </si>
  <si>
    <t>Allanagh Sea Sprite</t>
  </si>
  <si>
    <t>Maescrofta Mister Dee Jay</t>
  </si>
  <si>
    <t>Alphamoon</t>
  </si>
  <si>
    <t>Redbarn Cruise</t>
  </si>
  <si>
    <t>Belle Isle Zeto</t>
  </si>
  <si>
    <t>Pencwm Red Prince</t>
  </si>
  <si>
    <t>Goldquest</t>
  </si>
  <si>
    <t>Erika RR</t>
  </si>
  <si>
    <t>KMS Lady Montague</t>
  </si>
  <si>
    <t>Clearistown Luigi</t>
  </si>
  <si>
    <t>Monnington Elite</t>
  </si>
  <si>
    <t>Travis</t>
  </si>
  <si>
    <t>Ardnaglass Lad</t>
  </si>
  <si>
    <t>Kellistown Cavalier</t>
  </si>
  <si>
    <t>Token Rose</t>
  </si>
  <si>
    <t>My Diamond Rose</t>
  </si>
  <si>
    <t>Johnny Knoxville</t>
  </si>
  <si>
    <t>Wild West</t>
  </si>
  <si>
    <t>Mackason</t>
  </si>
  <si>
    <t>W/D - Lucia Preece - vet cert on way</t>
  </si>
  <si>
    <t>Ash Lee Tipsey</t>
  </si>
  <si>
    <t>CHF Chloe</t>
  </si>
  <si>
    <t>Newhunt's Dream Truffle</t>
  </si>
  <si>
    <t>Zeana Shipley Diamond</t>
  </si>
  <si>
    <t>Pro-Test</t>
  </si>
  <si>
    <t>Ryan's Spot</t>
  </si>
  <si>
    <t>Mohoreen Missis</t>
  </si>
  <si>
    <t>Bengi Mondeed</t>
  </si>
  <si>
    <t>Chaos Theory</t>
  </si>
  <si>
    <t>Rhiwderin Ringo</t>
  </si>
  <si>
    <t>Tinghely Rocket</t>
  </si>
  <si>
    <t>Ginnies Victory</t>
  </si>
  <si>
    <t>Primitive Morning</t>
  </si>
  <si>
    <t>Watch Me</t>
  </si>
  <si>
    <t>Celtic Song</t>
  </si>
  <si>
    <t>Diamond Quest</t>
  </si>
  <si>
    <t>Whitestream Lady II</t>
  </si>
  <si>
    <t>Chi for Tina</t>
  </si>
  <si>
    <t>Captain Camelot</t>
  </si>
  <si>
    <t>Treliver Dilly the Pink</t>
  </si>
  <si>
    <t>Springtime Moonshine</t>
  </si>
  <si>
    <t>Beau</t>
  </si>
  <si>
    <t>Blackthorn Plover</t>
  </si>
  <si>
    <t>French Lady</t>
  </si>
  <si>
    <t>Highdale Autumn Sunrise</t>
  </si>
  <si>
    <t>Roswat Ranger</t>
  </si>
  <si>
    <t>Rio</t>
  </si>
  <si>
    <t>Wonderland TH</t>
  </si>
  <si>
    <t>Stonehavens One Dream</t>
  </si>
  <si>
    <t>Benna Beola</t>
  </si>
  <si>
    <t>Bag of Diamonds</t>
  </si>
  <si>
    <t>Woody</t>
  </si>
  <si>
    <t>Barney One Spot</t>
  </si>
  <si>
    <t>Tullaberg Springtime</t>
  </si>
  <si>
    <t>Alpha Delta Whisky</t>
  </si>
  <si>
    <t>Hugo</t>
  </si>
  <si>
    <t>Freddie</t>
  </si>
  <si>
    <t>Al Valiente</t>
  </si>
  <si>
    <t>Cwmbula Alfie</t>
  </si>
  <si>
    <t>Stonewold Dale</t>
  </si>
  <si>
    <t>Izzy I Wonder</t>
  </si>
  <si>
    <t>King of Treasures</t>
  </si>
  <si>
    <t>Mitchells Girl</t>
  </si>
  <si>
    <t>Annandale Idris</t>
  </si>
  <si>
    <t>Westwood Watermill</t>
  </si>
  <si>
    <t>Luienne Q</t>
  </si>
  <si>
    <t>Ffynnoncodno Jupiter</t>
  </si>
  <si>
    <t>Begwyns Star</t>
  </si>
  <si>
    <t>Stillwater Cove</t>
  </si>
  <si>
    <t>Billy McIlroy</t>
  </si>
  <si>
    <t>Skyfire</t>
  </si>
  <si>
    <t>Springtime Gypsy Moth</t>
  </si>
  <si>
    <t>Kiltealy Chablis</t>
  </si>
  <si>
    <t>Westceffyl Max</t>
  </si>
  <si>
    <t>Westceffyl Lad</t>
  </si>
  <si>
    <t>Curious Lady</t>
  </si>
  <si>
    <t>Berkeley Green</t>
  </si>
  <si>
    <t>Saxon</t>
  </si>
  <si>
    <t>Bath Bubbles</t>
  </si>
  <si>
    <t>Berkeley Gold</t>
  </si>
  <si>
    <t>Severn Vale</t>
  </si>
  <si>
    <t>Bath Bombs</t>
  </si>
  <si>
    <t>Llantwit Major Stars</t>
  </si>
  <si>
    <t>Cardiff &amp; Vale</t>
  </si>
  <si>
    <t>Y Fenni</t>
  </si>
  <si>
    <t>Cricklands</t>
  </si>
  <si>
    <t>Rudry Village</t>
  </si>
  <si>
    <t>Llantwit Major Stripes</t>
  </si>
  <si>
    <t>Marden</t>
  </si>
  <si>
    <t>Hereford Eagles</t>
  </si>
  <si>
    <t>Wye Valley</t>
  </si>
  <si>
    <t>Vale of Usk Red</t>
  </si>
  <si>
    <t>Llantwit Major</t>
  </si>
  <si>
    <t>Hereford Owls</t>
  </si>
  <si>
    <t>Vale of Usk Blue</t>
  </si>
  <si>
    <t>Hereford Falcons</t>
  </si>
  <si>
    <t>Vale of Usk</t>
  </si>
  <si>
    <t>Southerndown</t>
  </si>
  <si>
    <t>Torfaen</t>
  </si>
  <si>
    <t>Riders 2000</t>
  </si>
  <si>
    <t>Hereford</t>
  </si>
  <si>
    <t>Area 9 Senior 80</t>
  </si>
  <si>
    <t>Area 9 Junior 80</t>
  </si>
  <si>
    <t>Area 15 Senior 80</t>
  </si>
  <si>
    <t>Area 15 Junior 80</t>
  </si>
  <si>
    <t>Area 9 Senior 90</t>
  </si>
  <si>
    <t>Area 15 Senior 90</t>
  </si>
  <si>
    <t>15 SECS UNDER</t>
  </si>
  <si>
    <t>4.22 UNDER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</si>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</sst>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_-;\-* #,##0.0_-;_-* &quot;-&quot;??_-;_-@_-"/>
    <numFmt numFmtId="165" formatCode="[$-F400]h:mm:ss\ AM/PM"/>
    <numFmt numFmtId="166" formatCode="_-* #,##0_-;\-* #,##0_-;_-* &quot;-&quot;??_-;_-@_-"/>
    <numFmt numFmtId="167" formatCode="#,##0;\(#,##0\)"/>
    <numFmt numFmtId="168" formatCode="#,##0.0;\(#,##0.0\)"/>
    <numFmt numFmtId="169" formatCode="#,##0.00;\(#,##0.00\)"/>
    <numFmt numFmtId="170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20"/>
      <color theme="1"/>
      <name val="Arial"/>
      <family val="2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43" fontId="2" fillId="0" borderId="2" xfId="1" applyNumberFormat="1" applyFont="1" applyBorder="1" applyAlignment="1">
      <alignment horizontal="center"/>
    </xf>
    <xf numFmtId="43" fontId="2" fillId="2" borderId="2" xfId="1" applyNumberFormat="1" applyFont="1" applyFill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2" fillId="0" borderId="0" xfId="0" applyNumberFormat="1" applyFont="1"/>
    <xf numFmtId="164" fontId="2" fillId="2" borderId="2" xfId="1" applyNumberFormat="1" applyFont="1" applyFill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43" fontId="2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43" fontId="2" fillId="2" borderId="0" xfId="1" applyNumberFormat="1" applyFont="1" applyFill="1" applyBorder="1" applyAlignment="1">
      <alignment horizontal="center"/>
    </xf>
    <xf numFmtId="43" fontId="2" fillId="3" borderId="0" xfId="1" applyNumberFormat="1" applyFont="1" applyFill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2" fillId="0" borderId="0" xfId="0" applyNumberFormat="1" applyFont="1" applyBorder="1"/>
    <xf numFmtId="0" fontId="4" fillId="2" borderId="3" xfId="0" applyFont="1" applyFill="1" applyBorder="1"/>
    <xf numFmtId="0" fontId="4" fillId="2" borderId="4" xfId="0" applyFont="1" applyFill="1" applyBorder="1"/>
    <xf numFmtId="166" fontId="4" fillId="2" borderId="4" xfId="0" applyNumberFormat="1" applyFont="1" applyFill="1" applyBorder="1"/>
    <xf numFmtId="166" fontId="4" fillId="2" borderId="5" xfId="0" applyNumberFormat="1" applyFont="1" applyFill="1" applyBorder="1"/>
    <xf numFmtId="168" fontId="2" fillId="0" borderId="0" xfId="0" applyNumberFormat="1" applyFont="1" applyAlignment="1">
      <alignment horizontal="center"/>
    </xf>
    <xf numFmtId="168" fontId="2" fillId="2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165" fontId="2" fillId="0" borderId="0" xfId="0" applyNumberFormat="1" applyFont="1"/>
    <xf numFmtId="164" fontId="2" fillId="0" borderId="0" xfId="1" applyNumberFormat="1" applyFont="1" applyAlignment="1">
      <alignment horizontal="center"/>
    </xf>
    <xf numFmtId="168" fontId="4" fillId="0" borderId="7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68" fontId="5" fillId="0" borderId="8" xfId="0" applyNumberFormat="1" applyFont="1" applyBorder="1" applyAlignment="1">
      <alignment vertical="center"/>
    </xf>
    <xf numFmtId="168" fontId="5" fillId="0" borderId="9" xfId="0" applyNumberFormat="1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70" fontId="0" fillId="0" borderId="0" xfId="2" applyNumberFormat="1" applyFont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170" fontId="6" fillId="0" borderId="0" xfId="2" applyNumberFormat="1" applyFont="1" applyAlignment="1">
      <alignment horizontal="center"/>
    </xf>
    <xf numFmtId="0" fontId="6" fillId="0" borderId="0" xfId="0" applyFont="1"/>
    <xf numFmtId="166" fontId="0" fillId="0" borderId="0" xfId="1" applyNumberFormat="1" applyFont="1"/>
    <xf numFmtId="166" fontId="6" fillId="0" borderId="0" xfId="1" applyNumberFormat="1" applyFont="1" applyAlignment="1">
      <alignment horizontal="center"/>
    </xf>
    <xf numFmtId="166" fontId="0" fillId="2" borderId="0" xfId="1" applyNumberFormat="1" applyFont="1" applyFill="1"/>
    <xf numFmtId="43" fontId="6" fillId="0" borderId="0" xfId="1" applyFont="1" applyAlignment="1">
      <alignment horizontal="center"/>
    </xf>
    <xf numFmtId="43" fontId="0" fillId="2" borderId="0" xfId="1" applyFont="1" applyFill="1"/>
    <xf numFmtId="43" fontId="0" fillId="0" borderId="0" xfId="1" applyFont="1"/>
    <xf numFmtId="166" fontId="0" fillId="0" borderId="0" xfId="1" applyNumberFormat="1" applyFont="1" applyFill="1"/>
    <xf numFmtId="0" fontId="6" fillId="4" borderId="0" xfId="0" applyFont="1" applyFill="1"/>
    <xf numFmtId="43" fontId="6" fillId="4" borderId="0" xfId="1" applyFont="1" applyFill="1"/>
    <xf numFmtId="168" fontId="0" fillId="0" borderId="0" xfId="0" applyNumberFormat="1" applyFont="1" applyAlignment="1">
      <alignment horizontal="center"/>
    </xf>
    <xf numFmtId="166" fontId="6" fillId="4" borderId="0" xfId="1" applyNumberFormat="1" applyFont="1" applyFill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0" fillId="0" borderId="0" xfId="4" applyFont="1" applyFill="1"/>
    <xf numFmtId="0" fontId="2" fillId="0" borderId="0" xfId="0" applyFont="1"/>
    <xf numFmtId="0" fontId="7" fillId="0" borderId="1" xfId="0" applyFont="1" applyFill="1" applyBorder="1" applyAlignment="1">
      <alignment horizontal="center"/>
    </xf>
    <xf numFmtId="0" fontId="0" fillId="0" borderId="0" xfId="4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0" fillId="0" borderId="2" xfId="4" applyNumberFormat="1" applyFont="1" applyFill="1" applyBorder="1" applyAlignment="1">
      <alignment horizontal="center"/>
    </xf>
    <xf numFmtId="0" fontId="0" fillId="0" borderId="2" xfId="4" applyNumberFormat="1" applyFont="1" applyFill="1" applyBorder="1"/>
    <xf numFmtId="0" fontId="0" fillId="0" borderId="2" xfId="4" applyNumberFormat="1" applyFont="1" applyFill="1" applyBorder="1" applyAlignment="1">
      <alignment horizontal="left"/>
    </xf>
    <xf numFmtId="0" fontId="0" fillId="0" borderId="2" xfId="0" applyFill="1" applyBorder="1"/>
    <xf numFmtId="0" fontId="8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5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5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5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5" applyNumberFormat="1" applyFont="1" applyFill="1" applyAlignment="1">
      <alignment horizontal="center"/>
    </xf>
    <xf numFmtId="170" fontId="0" fillId="0" borderId="0" xfId="2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/>
    <xf numFmtId="0" fontId="0" fillId="2" borderId="0" xfId="0" applyFill="1" applyAlignment="1">
      <alignment horizontal="center"/>
    </xf>
    <xf numFmtId="164" fontId="0" fillId="2" borderId="0" xfId="5" applyNumberFormat="1" applyFont="1" applyFill="1" applyAlignment="1">
      <alignment horizontal="center"/>
    </xf>
  </cellXfs>
  <cellStyles count="6">
    <cellStyle name="Comma" xfId="1" builtinId="3"/>
    <cellStyle name="Comma 2" xfId="4" xr:uid="{00000000-0005-0000-0000-000001000000}"/>
    <cellStyle name="Comma 3" xfId="5" xr:uid="{00000000-0005-0000-0000-000002000000}"/>
    <cellStyle name="Normal" xfId="0" builtinId="0"/>
    <cellStyle name="Normal 2" xfId="3" xr:uid="{00000000-0005-0000-0000-000004000000}"/>
    <cellStyle name="Per cent" xfId="2" builtinId="5"/>
  </cellStyles>
  <dxfs count="86"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896E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9" Type="http://schemas.openxmlformats.org/officeDocument/2006/relationships/worksheet" Target="worksheets/sheet39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worksheet" Target="worksheets/sheet34.xml" /><Relationship Id="rId42" Type="http://schemas.openxmlformats.org/officeDocument/2006/relationships/styles" Target="styles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worksheet" Target="worksheets/sheet33.xml" /><Relationship Id="rId38" Type="http://schemas.openxmlformats.org/officeDocument/2006/relationships/worksheet" Target="worksheets/sheet38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41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worksheet" Target="worksheets/sheet32.xml" /><Relationship Id="rId37" Type="http://schemas.openxmlformats.org/officeDocument/2006/relationships/worksheet" Target="worksheets/sheet37.xml" /><Relationship Id="rId40" Type="http://schemas.openxmlformats.org/officeDocument/2006/relationships/worksheet" Target="worksheets/sheet40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worksheet" Target="worksheets/sheet36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worksheet" Target="worksheets/sheet31.xml" /><Relationship Id="rId44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worksheet" Target="worksheets/sheet35.xml" /><Relationship Id="rId43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192"/>
  <sheetViews>
    <sheetView zoomScale="90" zoomScaleNormal="90" workbookViewId="0">
      <pane ySplit="1" topLeftCell="A64" activePane="bottomLeft" state="frozen"/>
      <selection activeCell="E25" sqref="E25"/>
      <selection pane="bottomLeft" activeCell="D43" sqref="D43"/>
    </sheetView>
  </sheetViews>
  <sheetFormatPr defaultColWidth="9.14453125" defaultRowHeight="12.75" x14ac:dyDescent="0.15"/>
  <cols>
    <col min="1" max="1" width="13.5859375" style="79" bestFit="1" customWidth="1"/>
    <col min="2" max="2" width="13.31640625" style="79" bestFit="1" customWidth="1"/>
    <col min="3" max="3" width="11.1640625" style="79" bestFit="1" customWidth="1"/>
    <col min="4" max="4" width="22.05859375" style="79" bestFit="1" customWidth="1"/>
    <col min="5" max="5" width="29.86328125" style="79" bestFit="1" customWidth="1"/>
    <col min="6" max="6" width="27.57421875" style="79" bestFit="1" customWidth="1"/>
    <col min="7" max="7" width="11.43359375" style="79" bestFit="1" customWidth="1"/>
    <col min="8" max="16384" width="9.14453125" style="79"/>
  </cols>
  <sheetData>
    <row r="1" spans="1:6" s="77" customFormat="1" x14ac:dyDescent="0.15">
      <c r="A1" s="77" t="s">
        <v>8</v>
      </c>
      <c r="B1" s="77" t="s">
        <v>17</v>
      </c>
      <c r="C1" s="77" t="s">
        <v>0</v>
      </c>
      <c r="D1" s="77" t="s">
        <v>1</v>
      </c>
      <c r="E1" s="77" t="s">
        <v>2</v>
      </c>
      <c r="F1" s="77" t="s">
        <v>35</v>
      </c>
    </row>
    <row r="2" spans="1:6" ht="15" x14ac:dyDescent="0.2">
      <c r="A2" s="81">
        <v>1</v>
      </c>
      <c r="B2" s="81" t="s">
        <v>107</v>
      </c>
      <c r="C2" s="81" t="s">
        <v>36</v>
      </c>
      <c r="D2" s="82" t="s">
        <v>114</v>
      </c>
      <c r="E2" s="82" t="s">
        <v>250</v>
      </c>
      <c r="F2" s="83" t="s">
        <v>401</v>
      </c>
    </row>
    <row r="3" spans="1:6" ht="15" x14ac:dyDescent="0.2">
      <c r="A3" s="81">
        <v>2</v>
      </c>
      <c r="B3" s="81" t="s">
        <v>107</v>
      </c>
      <c r="C3" s="81" t="s">
        <v>36</v>
      </c>
      <c r="D3" s="82" t="s">
        <v>115</v>
      </c>
      <c r="E3" s="82" t="s">
        <v>251</v>
      </c>
      <c r="F3" s="83" t="s">
        <v>401</v>
      </c>
    </row>
    <row r="4" spans="1:6" ht="15" x14ac:dyDescent="0.2">
      <c r="A4" s="81">
        <v>3</v>
      </c>
      <c r="B4" s="81" t="s">
        <v>107</v>
      </c>
      <c r="C4" s="81" t="s">
        <v>36</v>
      </c>
      <c r="D4" s="82" t="s">
        <v>116</v>
      </c>
      <c r="E4" s="82" t="s">
        <v>252</v>
      </c>
      <c r="F4" s="83" t="s">
        <v>402</v>
      </c>
    </row>
    <row r="5" spans="1:6" ht="15" x14ac:dyDescent="0.2">
      <c r="A5" s="81">
        <v>4</v>
      </c>
      <c r="B5" s="81" t="s">
        <v>107</v>
      </c>
      <c r="C5" s="81" t="s">
        <v>36</v>
      </c>
      <c r="D5" s="82" t="s">
        <v>117</v>
      </c>
      <c r="E5" s="82" t="s">
        <v>253</v>
      </c>
      <c r="F5" s="83" t="s">
        <v>402</v>
      </c>
    </row>
    <row r="6" spans="1:6" ht="15" x14ac:dyDescent="0.2">
      <c r="A6" s="81">
        <v>5</v>
      </c>
      <c r="B6" s="81" t="s">
        <v>107</v>
      </c>
      <c r="C6" s="81" t="s">
        <v>36</v>
      </c>
      <c r="D6" s="82" t="s">
        <v>28</v>
      </c>
      <c r="E6" s="82" t="s">
        <v>254</v>
      </c>
      <c r="F6" s="83" t="s">
        <v>66</v>
      </c>
    </row>
    <row r="7" spans="1:6" ht="15" x14ac:dyDescent="0.2">
      <c r="A7" s="81">
        <v>6</v>
      </c>
      <c r="B7" s="81" t="s">
        <v>107</v>
      </c>
      <c r="C7" s="81" t="s">
        <v>36</v>
      </c>
      <c r="D7" s="82" t="s">
        <v>47</v>
      </c>
      <c r="E7" s="82" t="s">
        <v>58</v>
      </c>
      <c r="F7" s="83" t="s">
        <v>66</v>
      </c>
    </row>
    <row r="8" spans="1:6" ht="15" x14ac:dyDescent="0.2">
      <c r="A8" s="81">
        <v>7</v>
      </c>
      <c r="B8" s="81" t="s">
        <v>107</v>
      </c>
      <c r="C8" s="81" t="s">
        <v>36</v>
      </c>
      <c r="D8" s="82" t="s">
        <v>118</v>
      </c>
      <c r="E8" s="82" t="s">
        <v>255</v>
      </c>
      <c r="F8" s="83" t="s">
        <v>403</v>
      </c>
    </row>
    <row r="9" spans="1:6" ht="15" x14ac:dyDescent="0.2">
      <c r="A9" s="81">
        <v>8</v>
      </c>
      <c r="B9" s="81" t="s">
        <v>107</v>
      </c>
      <c r="C9" s="81" t="s">
        <v>36</v>
      </c>
      <c r="D9" s="82" t="s">
        <v>42</v>
      </c>
      <c r="E9" s="82" t="s">
        <v>55</v>
      </c>
      <c r="F9" s="83" t="s">
        <v>403</v>
      </c>
    </row>
    <row r="10" spans="1:6" ht="15" x14ac:dyDescent="0.2">
      <c r="A10" s="81">
        <v>9</v>
      </c>
      <c r="B10" s="81" t="s">
        <v>107</v>
      </c>
      <c r="C10" s="81" t="s">
        <v>36</v>
      </c>
      <c r="D10" s="82" t="s">
        <v>119</v>
      </c>
      <c r="E10" s="82" t="s">
        <v>256</v>
      </c>
      <c r="F10" s="83" t="s">
        <v>63</v>
      </c>
    </row>
    <row r="11" spans="1:6" ht="15" x14ac:dyDescent="0.2">
      <c r="A11" s="81">
        <v>10</v>
      </c>
      <c r="B11" s="81" t="s">
        <v>107</v>
      </c>
      <c r="C11" s="81" t="s">
        <v>36</v>
      </c>
      <c r="D11" s="82" t="s">
        <v>120</v>
      </c>
      <c r="E11" s="82" t="s">
        <v>257</v>
      </c>
      <c r="F11" s="83" t="s">
        <v>63</v>
      </c>
    </row>
    <row r="12" spans="1:6" ht="15" x14ac:dyDescent="0.2">
      <c r="A12" s="81">
        <v>11</v>
      </c>
      <c r="B12" s="81" t="s">
        <v>107</v>
      </c>
      <c r="C12" s="81" t="s">
        <v>36</v>
      </c>
      <c r="D12" s="82" t="s">
        <v>78</v>
      </c>
      <c r="E12" s="82" t="s">
        <v>258</v>
      </c>
      <c r="F12" s="83" t="s">
        <v>25</v>
      </c>
    </row>
    <row r="13" spans="1:6" ht="15" x14ac:dyDescent="0.2">
      <c r="A13" s="81">
        <v>12</v>
      </c>
      <c r="B13" s="81" t="s">
        <v>107</v>
      </c>
      <c r="C13" s="81" t="s">
        <v>36</v>
      </c>
      <c r="D13" s="82" t="s">
        <v>121</v>
      </c>
      <c r="E13" s="82" t="s">
        <v>259</v>
      </c>
      <c r="F13" s="83" t="s">
        <v>25</v>
      </c>
    </row>
    <row r="14" spans="1:6" ht="15" x14ac:dyDescent="0.2">
      <c r="A14" s="81">
        <v>13</v>
      </c>
      <c r="B14" s="81" t="s">
        <v>107</v>
      </c>
      <c r="C14" s="81" t="s">
        <v>36</v>
      </c>
      <c r="D14" s="82" t="s">
        <v>122</v>
      </c>
      <c r="E14" s="82" t="s">
        <v>260</v>
      </c>
      <c r="F14" s="83" t="s">
        <v>404</v>
      </c>
    </row>
    <row r="15" spans="1:6" ht="15" x14ac:dyDescent="0.2">
      <c r="A15" s="81">
        <v>14</v>
      </c>
      <c r="B15" s="81" t="s">
        <v>107</v>
      </c>
      <c r="C15" s="81" t="s">
        <v>36</v>
      </c>
      <c r="D15" s="82" t="s">
        <v>123</v>
      </c>
      <c r="E15" s="82" t="s">
        <v>261</v>
      </c>
      <c r="F15" s="83" t="s">
        <v>404</v>
      </c>
    </row>
    <row r="16" spans="1:6" ht="15" x14ac:dyDescent="0.2">
      <c r="A16" s="81">
        <v>15</v>
      </c>
      <c r="B16" s="81" t="s">
        <v>107</v>
      </c>
      <c r="C16" s="81" t="s">
        <v>36</v>
      </c>
      <c r="D16" s="82" t="s">
        <v>124</v>
      </c>
      <c r="E16" s="82" t="s">
        <v>262</v>
      </c>
      <c r="F16" s="83" t="s">
        <v>405</v>
      </c>
    </row>
    <row r="17" spans="1:6" ht="15" x14ac:dyDescent="0.2">
      <c r="A17" s="81">
        <v>16</v>
      </c>
      <c r="B17" s="81" t="s">
        <v>107</v>
      </c>
      <c r="C17" s="81" t="s">
        <v>36</v>
      </c>
      <c r="D17" s="82" t="s">
        <v>125</v>
      </c>
      <c r="E17" s="82" t="s">
        <v>263</v>
      </c>
      <c r="F17" s="83" t="s">
        <v>406</v>
      </c>
    </row>
    <row r="18" spans="1:6" ht="15" x14ac:dyDescent="0.2">
      <c r="A18" s="81">
        <v>17</v>
      </c>
      <c r="B18" s="81" t="s">
        <v>107</v>
      </c>
      <c r="C18" s="81" t="s">
        <v>36</v>
      </c>
      <c r="D18" s="82" t="s">
        <v>126</v>
      </c>
      <c r="E18" s="82" t="s">
        <v>62</v>
      </c>
      <c r="F18" s="83" t="s">
        <v>406</v>
      </c>
    </row>
    <row r="19" spans="1:6" ht="15" x14ac:dyDescent="0.2">
      <c r="A19" s="81">
        <v>18</v>
      </c>
      <c r="B19" s="81" t="s">
        <v>107</v>
      </c>
      <c r="C19" s="81" t="s">
        <v>36</v>
      </c>
      <c r="D19" s="82" t="s">
        <v>73</v>
      </c>
      <c r="E19" s="82" t="s">
        <v>264</v>
      </c>
      <c r="F19" s="83" t="s">
        <v>64</v>
      </c>
    </row>
    <row r="20" spans="1:6" ht="15" x14ac:dyDescent="0.2">
      <c r="A20" s="81">
        <v>19</v>
      </c>
      <c r="B20" s="81" t="s">
        <v>107</v>
      </c>
      <c r="C20" s="81" t="s">
        <v>36</v>
      </c>
      <c r="D20" s="82">
        <v>0</v>
      </c>
      <c r="E20" s="82" t="s">
        <v>77</v>
      </c>
      <c r="F20" s="83" t="s">
        <v>405</v>
      </c>
    </row>
    <row r="21" spans="1:6" ht="15" x14ac:dyDescent="0.2">
      <c r="A21" s="81">
        <v>20</v>
      </c>
      <c r="B21" s="81" t="s">
        <v>107</v>
      </c>
      <c r="C21" s="81" t="s">
        <v>36</v>
      </c>
      <c r="D21" s="82" t="s">
        <v>127</v>
      </c>
      <c r="E21" s="82" t="s">
        <v>265</v>
      </c>
      <c r="F21" s="83" t="s">
        <v>65</v>
      </c>
    </row>
    <row r="22" spans="1:6" ht="15" x14ac:dyDescent="0.2">
      <c r="A22" s="81">
        <v>21</v>
      </c>
      <c r="B22" s="81" t="s">
        <v>107</v>
      </c>
      <c r="C22" s="81" t="s">
        <v>36</v>
      </c>
      <c r="D22" s="82" t="s">
        <v>128</v>
      </c>
      <c r="E22" s="82" t="s">
        <v>266</v>
      </c>
      <c r="F22" s="83" t="s">
        <v>91</v>
      </c>
    </row>
    <row r="23" spans="1:6" ht="15" x14ac:dyDescent="0.2">
      <c r="A23" s="81">
        <v>22</v>
      </c>
      <c r="B23" s="81" t="s">
        <v>69</v>
      </c>
      <c r="C23" s="81" t="s">
        <v>39</v>
      </c>
      <c r="D23" s="82" t="s">
        <v>129</v>
      </c>
      <c r="E23" s="82" t="s">
        <v>267</v>
      </c>
      <c r="F23" s="83" t="s">
        <v>407</v>
      </c>
    </row>
    <row r="24" spans="1:6" ht="15" x14ac:dyDescent="0.2">
      <c r="A24" s="81">
        <v>23</v>
      </c>
      <c r="B24" s="81" t="s">
        <v>69</v>
      </c>
      <c r="C24" s="81" t="s">
        <v>39</v>
      </c>
      <c r="D24" s="82" t="s">
        <v>130</v>
      </c>
      <c r="E24" s="82" t="s">
        <v>268</v>
      </c>
      <c r="F24" s="83" t="s">
        <v>407</v>
      </c>
    </row>
    <row r="25" spans="1:6" ht="15" x14ac:dyDescent="0.2">
      <c r="A25" s="81">
        <v>24</v>
      </c>
      <c r="B25" s="81" t="s">
        <v>69</v>
      </c>
      <c r="C25" s="81" t="s">
        <v>39</v>
      </c>
      <c r="D25" s="82" t="s">
        <v>131</v>
      </c>
      <c r="E25" s="82" t="s">
        <v>269</v>
      </c>
      <c r="F25" s="83" t="s">
        <v>407</v>
      </c>
    </row>
    <row r="26" spans="1:6" ht="15" x14ac:dyDescent="0.2">
      <c r="A26" s="81">
        <v>25</v>
      </c>
      <c r="B26" s="81" t="s">
        <v>69</v>
      </c>
      <c r="C26" s="81" t="s">
        <v>39</v>
      </c>
      <c r="D26" s="82" t="s">
        <v>132</v>
      </c>
      <c r="E26" s="82" t="s">
        <v>270</v>
      </c>
      <c r="F26" s="83" t="s">
        <v>407</v>
      </c>
    </row>
    <row r="27" spans="1:6" ht="15" x14ac:dyDescent="0.2">
      <c r="A27" s="81">
        <v>26</v>
      </c>
      <c r="B27" s="81" t="s">
        <v>69</v>
      </c>
      <c r="C27" s="81" t="s">
        <v>39</v>
      </c>
      <c r="D27" s="82" t="s">
        <v>133</v>
      </c>
      <c r="E27" s="82" t="s">
        <v>271</v>
      </c>
      <c r="F27" s="83" t="s">
        <v>408</v>
      </c>
    </row>
    <row r="28" spans="1:6" ht="15" x14ac:dyDescent="0.2">
      <c r="A28" s="81">
        <v>27</v>
      </c>
      <c r="B28" s="81" t="s">
        <v>69</v>
      </c>
      <c r="C28" s="81" t="s">
        <v>39</v>
      </c>
      <c r="D28" s="82" t="s">
        <v>134</v>
      </c>
      <c r="E28" s="82" t="s">
        <v>272</v>
      </c>
      <c r="F28" s="83" t="s">
        <v>408</v>
      </c>
    </row>
    <row r="29" spans="1:6" ht="15" x14ac:dyDescent="0.2">
      <c r="A29" s="81">
        <v>28</v>
      </c>
      <c r="B29" s="81" t="s">
        <v>69</v>
      </c>
      <c r="C29" s="81" t="s">
        <v>39</v>
      </c>
      <c r="D29" s="82" t="s">
        <v>135</v>
      </c>
      <c r="E29" s="82" t="s">
        <v>273</v>
      </c>
      <c r="F29" s="83" t="s">
        <v>408</v>
      </c>
    </row>
    <row r="30" spans="1:6" ht="15" x14ac:dyDescent="0.2">
      <c r="A30" s="81">
        <v>29</v>
      </c>
      <c r="B30" s="81" t="s">
        <v>69</v>
      </c>
      <c r="C30" s="81" t="s">
        <v>39</v>
      </c>
      <c r="D30" s="82" t="s">
        <v>136</v>
      </c>
      <c r="E30" s="82" t="s">
        <v>274</v>
      </c>
      <c r="F30" s="83" t="s">
        <v>408</v>
      </c>
    </row>
    <row r="31" spans="1:6" ht="15" x14ac:dyDescent="0.2">
      <c r="A31" s="81">
        <v>30</v>
      </c>
      <c r="B31" s="81" t="s">
        <v>69</v>
      </c>
      <c r="C31" s="81" t="s">
        <v>39</v>
      </c>
      <c r="D31" s="82" t="s">
        <v>137</v>
      </c>
      <c r="E31" s="82" t="s">
        <v>275</v>
      </c>
      <c r="F31" s="83" t="s">
        <v>409</v>
      </c>
    </row>
    <row r="32" spans="1:6" ht="15" x14ac:dyDescent="0.2">
      <c r="A32" s="81">
        <v>31</v>
      </c>
      <c r="B32" s="81" t="s">
        <v>69</v>
      </c>
      <c r="C32" s="81" t="s">
        <v>39</v>
      </c>
      <c r="D32" s="82" t="s">
        <v>138</v>
      </c>
      <c r="E32" s="82" t="s">
        <v>276</v>
      </c>
      <c r="F32" s="83" t="s">
        <v>410</v>
      </c>
    </row>
    <row r="33" spans="1:6" ht="15" x14ac:dyDescent="0.2">
      <c r="A33" s="81">
        <v>32</v>
      </c>
      <c r="B33" s="81" t="s">
        <v>69</v>
      </c>
      <c r="C33" s="81" t="s">
        <v>39</v>
      </c>
      <c r="D33" s="82" t="s">
        <v>139</v>
      </c>
      <c r="E33" s="82" t="s">
        <v>277</v>
      </c>
      <c r="F33" s="83" t="s">
        <v>411</v>
      </c>
    </row>
    <row r="34" spans="1:6" ht="15" x14ac:dyDescent="0.2">
      <c r="A34" s="81">
        <v>33</v>
      </c>
      <c r="B34" s="81" t="s">
        <v>107</v>
      </c>
      <c r="C34" s="81" t="s">
        <v>36</v>
      </c>
      <c r="D34" s="82" t="s">
        <v>140</v>
      </c>
      <c r="E34" s="84">
        <v>0</v>
      </c>
      <c r="F34" s="83" t="s">
        <v>402</v>
      </c>
    </row>
    <row r="35" spans="1:6" ht="15" x14ac:dyDescent="0.2">
      <c r="A35" s="81">
        <v>34</v>
      </c>
      <c r="B35" s="81" t="s">
        <v>69</v>
      </c>
      <c r="C35" s="81" t="s">
        <v>39</v>
      </c>
      <c r="D35" s="82" t="s">
        <v>141</v>
      </c>
      <c r="E35" s="84" t="s">
        <v>278</v>
      </c>
      <c r="F35" s="83" t="s">
        <v>412</v>
      </c>
    </row>
    <row r="36" spans="1:6" ht="15" x14ac:dyDescent="0.2">
      <c r="A36" s="81">
        <v>35</v>
      </c>
      <c r="B36" s="81" t="s">
        <v>69</v>
      </c>
      <c r="C36" s="81" t="s">
        <v>39</v>
      </c>
      <c r="D36" s="82" t="s">
        <v>142</v>
      </c>
      <c r="E36" s="82" t="s">
        <v>279</v>
      </c>
      <c r="F36" s="83" t="s">
        <v>412</v>
      </c>
    </row>
    <row r="37" spans="1:6" ht="15" x14ac:dyDescent="0.2">
      <c r="A37" s="81">
        <v>36</v>
      </c>
      <c r="B37" s="81" t="s">
        <v>69</v>
      </c>
      <c r="C37" s="81" t="s">
        <v>39</v>
      </c>
      <c r="D37" s="82" t="s">
        <v>143</v>
      </c>
      <c r="E37" s="82" t="s">
        <v>280</v>
      </c>
      <c r="F37" s="83" t="s">
        <v>412</v>
      </c>
    </row>
    <row r="38" spans="1:6" ht="15" x14ac:dyDescent="0.2">
      <c r="A38" s="81">
        <v>37</v>
      </c>
      <c r="B38" s="81" t="s">
        <v>69</v>
      </c>
      <c r="C38" s="81" t="s">
        <v>39</v>
      </c>
      <c r="D38" s="82" t="s">
        <v>144</v>
      </c>
      <c r="E38" s="82" t="s">
        <v>281</v>
      </c>
      <c r="F38" s="83" t="s">
        <v>412</v>
      </c>
    </row>
    <row r="39" spans="1:6" ht="15" x14ac:dyDescent="0.2">
      <c r="A39" s="81">
        <v>38</v>
      </c>
      <c r="B39" s="81" t="s">
        <v>69</v>
      </c>
      <c r="C39" s="81" t="s">
        <v>39</v>
      </c>
      <c r="D39" s="82" t="s">
        <v>145</v>
      </c>
      <c r="E39" s="82" t="s">
        <v>282</v>
      </c>
      <c r="F39" s="83" t="s">
        <v>413</v>
      </c>
    </row>
    <row r="40" spans="1:6" x14ac:dyDescent="0.15">
      <c r="A40" s="85">
        <v>51</v>
      </c>
      <c r="B40" s="85" t="s">
        <v>19</v>
      </c>
      <c r="C40" s="85" t="s">
        <v>36</v>
      </c>
      <c r="D40" s="85" t="s">
        <v>146</v>
      </c>
      <c r="E40" s="85" t="s">
        <v>283</v>
      </c>
      <c r="F40" s="85" t="s">
        <v>401</v>
      </c>
    </row>
    <row r="41" spans="1:6" ht="15" x14ac:dyDescent="0.2">
      <c r="A41" s="81">
        <v>52</v>
      </c>
      <c r="B41" s="81" t="s">
        <v>19</v>
      </c>
      <c r="C41" s="81" t="s">
        <v>36</v>
      </c>
      <c r="D41" s="82" t="s">
        <v>147</v>
      </c>
      <c r="E41" s="82" t="s">
        <v>284</v>
      </c>
      <c r="F41" s="82" t="s">
        <v>401</v>
      </c>
    </row>
    <row r="42" spans="1:6" ht="15" x14ac:dyDescent="0.2">
      <c r="A42" s="81">
        <v>53</v>
      </c>
      <c r="B42" s="81" t="s">
        <v>19</v>
      </c>
      <c r="C42" s="81" t="s">
        <v>36</v>
      </c>
      <c r="D42" s="82" t="s">
        <v>148</v>
      </c>
      <c r="E42" s="82" t="s">
        <v>285</v>
      </c>
      <c r="F42" s="82" t="s">
        <v>402</v>
      </c>
    </row>
    <row r="43" spans="1:6" ht="15" x14ac:dyDescent="0.2">
      <c r="A43" s="81">
        <v>54</v>
      </c>
      <c r="B43" s="81" t="s">
        <v>19</v>
      </c>
      <c r="C43" s="81" t="s">
        <v>36</v>
      </c>
      <c r="D43" s="82" t="s">
        <v>149</v>
      </c>
      <c r="E43" s="82">
        <v>0</v>
      </c>
      <c r="F43" s="82" t="s">
        <v>402</v>
      </c>
    </row>
    <row r="44" spans="1:6" ht="15" x14ac:dyDescent="0.2">
      <c r="A44" s="81">
        <v>55</v>
      </c>
      <c r="B44" s="81" t="s">
        <v>19</v>
      </c>
      <c r="C44" s="81" t="s">
        <v>36</v>
      </c>
      <c r="D44" s="82" t="s">
        <v>46</v>
      </c>
      <c r="E44" s="82" t="s">
        <v>286</v>
      </c>
      <c r="F44" s="82" t="s">
        <v>66</v>
      </c>
    </row>
    <row r="45" spans="1:6" ht="15" x14ac:dyDescent="0.2">
      <c r="A45" s="81">
        <v>56</v>
      </c>
      <c r="B45" s="81" t="s">
        <v>19</v>
      </c>
      <c r="C45" s="81" t="s">
        <v>36</v>
      </c>
      <c r="D45" s="82">
        <v>0</v>
      </c>
      <c r="E45" s="82" t="s">
        <v>287</v>
      </c>
      <c r="F45" s="82" t="s">
        <v>66</v>
      </c>
    </row>
    <row r="46" spans="1:6" ht="15" x14ac:dyDescent="0.2">
      <c r="A46" s="81">
        <v>57</v>
      </c>
      <c r="B46" s="81" t="s">
        <v>19</v>
      </c>
      <c r="C46" s="81" t="s">
        <v>36</v>
      </c>
      <c r="D46" s="82" t="s">
        <v>150</v>
      </c>
      <c r="E46" s="82" t="s">
        <v>288</v>
      </c>
      <c r="F46" s="82" t="s">
        <v>403</v>
      </c>
    </row>
    <row r="47" spans="1:6" ht="15" x14ac:dyDescent="0.2">
      <c r="A47" s="81">
        <v>58</v>
      </c>
      <c r="B47" s="81" t="s">
        <v>19</v>
      </c>
      <c r="C47" s="81" t="s">
        <v>36</v>
      </c>
      <c r="D47" s="82" t="s">
        <v>151</v>
      </c>
      <c r="E47" s="82" t="s">
        <v>289</v>
      </c>
      <c r="F47" s="82" t="s">
        <v>403</v>
      </c>
    </row>
    <row r="48" spans="1:6" ht="15" x14ac:dyDescent="0.2">
      <c r="A48" s="81">
        <v>59</v>
      </c>
      <c r="B48" s="81" t="s">
        <v>19</v>
      </c>
      <c r="C48" s="81" t="s">
        <v>36</v>
      </c>
      <c r="D48" s="82" t="s">
        <v>152</v>
      </c>
      <c r="E48" s="82" t="s">
        <v>290</v>
      </c>
      <c r="F48" s="82" t="s">
        <v>63</v>
      </c>
    </row>
    <row r="49" spans="1:6" ht="15" x14ac:dyDescent="0.2">
      <c r="A49" s="81">
        <v>60</v>
      </c>
      <c r="B49" s="81" t="s">
        <v>19</v>
      </c>
      <c r="C49" s="81" t="s">
        <v>36</v>
      </c>
      <c r="D49" s="82" t="s">
        <v>44</v>
      </c>
      <c r="E49" s="82" t="s">
        <v>75</v>
      </c>
      <c r="F49" s="82" t="s">
        <v>63</v>
      </c>
    </row>
    <row r="50" spans="1:6" ht="15" x14ac:dyDescent="0.2">
      <c r="A50" s="81">
        <v>61</v>
      </c>
      <c r="B50" s="81" t="s">
        <v>19</v>
      </c>
      <c r="C50" s="81" t="s">
        <v>36</v>
      </c>
      <c r="D50" s="82" t="s">
        <v>83</v>
      </c>
      <c r="E50" s="82" t="s">
        <v>291</v>
      </c>
      <c r="F50" s="82" t="s">
        <v>25</v>
      </c>
    </row>
    <row r="51" spans="1:6" ht="15" x14ac:dyDescent="0.2">
      <c r="A51" s="81">
        <v>62</v>
      </c>
      <c r="B51" s="81" t="s">
        <v>19</v>
      </c>
      <c r="C51" s="81" t="s">
        <v>36</v>
      </c>
      <c r="D51" s="82" t="s">
        <v>52</v>
      </c>
      <c r="E51" s="82" t="s">
        <v>292</v>
      </c>
      <c r="F51" s="82" t="s">
        <v>25</v>
      </c>
    </row>
    <row r="52" spans="1:6" ht="15" x14ac:dyDescent="0.2">
      <c r="A52" s="81">
        <v>63</v>
      </c>
      <c r="B52" s="81" t="s">
        <v>19</v>
      </c>
      <c r="C52" s="81" t="s">
        <v>36</v>
      </c>
      <c r="D52" s="82" t="s">
        <v>153</v>
      </c>
      <c r="E52" s="82" t="s">
        <v>293</v>
      </c>
      <c r="F52" s="82" t="s">
        <v>404</v>
      </c>
    </row>
    <row r="53" spans="1:6" ht="15" x14ac:dyDescent="0.2">
      <c r="A53" s="81">
        <v>64</v>
      </c>
      <c r="B53" s="81" t="s">
        <v>19</v>
      </c>
      <c r="C53" s="81" t="s">
        <v>36</v>
      </c>
      <c r="D53" s="82" t="s">
        <v>154</v>
      </c>
      <c r="E53" s="82" t="s">
        <v>294</v>
      </c>
      <c r="F53" s="82" t="s">
        <v>404</v>
      </c>
    </row>
    <row r="54" spans="1:6" ht="15" x14ac:dyDescent="0.2">
      <c r="A54" s="81">
        <v>65</v>
      </c>
      <c r="B54" s="81" t="s">
        <v>19</v>
      </c>
      <c r="C54" s="81" t="s">
        <v>36</v>
      </c>
      <c r="D54" s="82" t="s">
        <v>155</v>
      </c>
      <c r="E54" s="82" t="s">
        <v>295</v>
      </c>
      <c r="F54" s="82" t="s">
        <v>62</v>
      </c>
    </row>
    <row r="55" spans="1:6" ht="15" x14ac:dyDescent="0.2">
      <c r="A55" s="81">
        <v>66</v>
      </c>
      <c r="B55" s="81" t="s">
        <v>19</v>
      </c>
      <c r="C55" s="81" t="s">
        <v>36</v>
      </c>
      <c r="D55" s="82" t="s">
        <v>156</v>
      </c>
      <c r="E55" s="82" t="s">
        <v>296</v>
      </c>
      <c r="F55" s="82" t="s">
        <v>406</v>
      </c>
    </row>
    <row r="56" spans="1:6" ht="15" x14ac:dyDescent="0.2">
      <c r="A56" s="81">
        <v>67</v>
      </c>
      <c r="B56" s="81" t="s">
        <v>19</v>
      </c>
      <c r="C56" s="81" t="s">
        <v>36</v>
      </c>
      <c r="D56" s="82" t="s">
        <v>157</v>
      </c>
      <c r="E56" s="82" t="s">
        <v>297</v>
      </c>
      <c r="F56" s="82" t="s">
        <v>406</v>
      </c>
    </row>
    <row r="57" spans="1:6" ht="15" x14ac:dyDescent="0.2">
      <c r="A57" s="81">
        <v>68</v>
      </c>
      <c r="B57" s="81" t="s">
        <v>19</v>
      </c>
      <c r="C57" s="81" t="s">
        <v>36</v>
      </c>
      <c r="D57" s="82" t="s">
        <v>24</v>
      </c>
      <c r="E57" s="82" t="s">
        <v>298</v>
      </c>
      <c r="F57" s="82" t="s">
        <v>64</v>
      </c>
    </row>
    <row r="58" spans="1:6" ht="15" x14ac:dyDescent="0.2">
      <c r="A58" s="84">
        <v>69</v>
      </c>
      <c r="B58" s="84" t="s">
        <v>19</v>
      </c>
      <c r="C58" s="86" t="s">
        <v>36</v>
      </c>
      <c r="D58" s="84" t="s">
        <v>158</v>
      </c>
      <c r="E58" s="84" t="s">
        <v>299</v>
      </c>
      <c r="F58" s="82" t="s">
        <v>405</v>
      </c>
    </row>
    <row r="59" spans="1:6" ht="15" x14ac:dyDescent="0.2">
      <c r="A59" s="81">
        <v>70</v>
      </c>
      <c r="B59" s="81" t="s">
        <v>19</v>
      </c>
      <c r="C59" s="81" t="s">
        <v>36</v>
      </c>
      <c r="D59" s="82" t="s">
        <v>159</v>
      </c>
      <c r="E59" s="82" t="s">
        <v>300</v>
      </c>
      <c r="F59" s="82" t="s">
        <v>68</v>
      </c>
    </row>
    <row r="60" spans="1:6" ht="15" x14ac:dyDescent="0.2">
      <c r="A60" s="81">
        <v>71</v>
      </c>
      <c r="B60" s="81" t="s">
        <v>19</v>
      </c>
      <c r="C60" s="81" t="s">
        <v>36</v>
      </c>
      <c r="D60" s="82" t="s">
        <v>160</v>
      </c>
      <c r="E60" s="82" t="s">
        <v>301</v>
      </c>
      <c r="F60" s="82" t="s">
        <v>67</v>
      </c>
    </row>
    <row r="61" spans="1:6" ht="15" x14ac:dyDescent="0.2">
      <c r="A61" s="81">
        <v>72</v>
      </c>
      <c r="B61" s="81" t="s">
        <v>70</v>
      </c>
      <c r="C61" s="81" t="s">
        <v>39</v>
      </c>
      <c r="D61" s="82" t="s">
        <v>161</v>
      </c>
      <c r="E61" s="82" t="s">
        <v>302</v>
      </c>
      <c r="F61" s="82" t="s">
        <v>402</v>
      </c>
    </row>
    <row r="62" spans="1:6" ht="15" x14ac:dyDescent="0.2">
      <c r="A62" s="81">
        <v>73</v>
      </c>
      <c r="B62" s="81" t="s">
        <v>70</v>
      </c>
      <c r="C62" s="81" t="s">
        <v>39</v>
      </c>
      <c r="D62" s="82" t="s">
        <v>162</v>
      </c>
      <c r="E62" s="82" t="s">
        <v>303</v>
      </c>
      <c r="F62" s="82" t="s">
        <v>402</v>
      </c>
    </row>
    <row r="63" spans="1:6" ht="15" x14ac:dyDescent="0.2">
      <c r="A63" s="81">
        <v>74</v>
      </c>
      <c r="B63" s="81" t="s">
        <v>70</v>
      </c>
      <c r="C63" s="81" t="s">
        <v>39</v>
      </c>
      <c r="D63" s="82" t="s">
        <v>163</v>
      </c>
      <c r="E63" s="82" t="s">
        <v>304</v>
      </c>
      <c r="F63" s="82" t="s">
        <v>402</v>
      </c>
    </row>
    <row r="64" spans="1:6" ht="15" x14ac:dyDescent="0.2">
      <c r="A64" s="81">
        <v>75</v>
      </c>
      <c r="B64" s="81" t="s">
        <v>70</v>
      </c>
      <c r="C64" s="81" t="s">
        <v>39</v>
      </c>
      <c r="D64" s="82" t="s">
        <v>164</v>
      </c>
      <c r="E64" s="82" t="s">
        <v>305</v>
      </c>
      <c r="F64" s="82" t="s">
        <v>402</v>
      </c>
    </row>
    <row r="65" spans="1:6" ht="15" x14ac:dyDescent="0.2">
      <c r="A65" s="81">
        <v>76</v>
      </c>
      <c r="B65" s="81" t="s">
        <v>70</v>
      </c>
      <c r="C65" s="81" t="s">
        <v>39</v>
      </c>
      <c r="D65" s="82" t="s">
        <v>80</v>
      </c>
      <c r="E65" s="82" t="s">
        <v>306</v>
      </c>
      <c r="F65" s="82" t="s">
        <v>63</v>
      </c>
    </row>
    <row r="66" spans="1:6" ht="15" x14ac:dyDescent="0.2">
      <c r="A66" s="81">
        <v>77</v>
      </c>
      <c r="B66" s="81" t="s">
        <v>70</v>
      </c>
      <c r="C66" s="81" t="s">
        <v>39</v>
      </c>
      <c r="D66" s="82" t="s">
        <v>81</v>
      </c>
      <c r="E66" s="82" t="s">
        <v>307</v>
      </c>
      <c r="F66" s="82" t="s">
        <v>63</v>
      </c>
    </row>
    <row r="67" spans="1:6" ht="15" x14ac:dyDescent="0.2">
      <c r="A67" s="81">
        <v>78</v>
      </c>
      <c r="B67" s="81" t="s">
        <v>70</v>
      </c>
      <c r="C67" s="81" t="s">
        <v>39</v>
      </c>
      <c r="D67" s="82" t="s">
        <v>79</v>
      </c>
      <c r="E67" s="82" t="s">
        <v>308</v>
      </c>
      <c r="F67" s="82" t="s">
        <v>63</v>
      </c>
    </row>
    <row r="68" spans="1:6" ht="15" x14ac:dyDescent="0.2">
      <c r="A68" s="81">
        <v>79</v>
      </c>
      <c r="B68" s="81" t="s">
        <v>70</v>
      </c>
      <c r="C68" s="81" t="s">
        <v>39</v>
      </c>
      <c r="D68" s="82" t="s">
        <v>165</v>
      </c>
      <c r="E68" s="82" t="s">
        <v>309</v>
      </c>
      <c r="F68" s="82" t="s">
        <v>63</v>
      </c>
    </row>
    <row r="69" spans="1:6" ht="15" x14ac:dyDescent="0.2">
      <c r="A69" s="81">
        <v>80</v>
      </c>
      <c r="B69" s="81" t="s">
        <v>70</v>
      </c>
      <c r="C69" s="81" t="s">
        <v>39</v>
      </c>
      <c r="D69" s="82" t="s">
        <v>166</v>
      </c>
      <c r="E69" s="82" t="s">
        <v>310</v>
      </c>
      <c r="F69" s="82" t="s">
        <v>61</v>
      </c>
    </row>
    <row r="70" spans="1:6" ht="15" x14ac:dyDescent="0.2">
      <c r="A70" s="81">
        <v>81</v>
      </c>
      <c r="B70" s="81" t="s">
        <v>70</v>
      </c>
      <c r="C70" s="81" t="s">
        <v>39</v>
      </c>
      <c r="D70" s="82" t="s">
        <v>82</v>
      </c>
      <c r="E70" s="82" t="s">
        <v>311</v>
      </c>
      <c r="F70" s="82" t="s">
        <v>61</v>
      </c>
    </row>
    <row r="71" spans="1:6" ht="15" x14ac:dyDescent="0.2">
      <c r="A71" s="81">
        <v>82</v>
      </c>
      <c r="B71" s="81" t="s">
        <v>70</v>
      </c>
      <c r="C71" s="81" t="s">
        <v>39</v>
      </c>
      <c r="D71" s="82" t="s">
        <v>167</v>
      </c>
      <c r="E71" s="82" t="s">
        <v>312</v>
      </c>
      <c r="F71" s="82" t="s">
        <v>61</v>
      </c>
    </row>
    <row r="72" spans="1:6" ht="15" x14ac:dyDescent="0.2">
      <c r="A72" s="81">
        <v>83</v>
      </c>
      <c r="B72" s="81" t="s">
        <v>70</v>
      </c>
      <c r="C72" s="81" t="s">
        <v>39</v>
      </c>
      <c r="D72" s="82" t="s">
        <v>168</v>
      </c>
      <c r="E72" s="82" t="s">
        <v>53</v>
      </c>
      <c r="F72" s="82" t="s">
        <v>61</v>
      </c>
    </row>
    <row r="73" spans="1:6" ht="15" x14ac:dyDescent="0.2">
      <c r="A73" s="81">
        <v>84</v>
      </c>
      <c r="B73" s="81" t="s">
        <v>19</v>
      </c>
      <c r="C73" s="81" t="s">
        <v>36</v>
      </c>
      <c r="D73" s="82" t="s">
        <v>149</v>
      </c>
      <c r="E73" s="82">
        <v>0</v>
      </c>
      <c r="F73" s="82" t="s">
        <v>402</v>
      </c>
    </row>
    <row r="74" spans="1:6" ht="15" x14ac:dyDescent="0.2">
      <c r="A74" s="81">
        <v>101</v>
      </c>
      <c r="B74" s="81" t="s">
        <v>26</v>
      </c>
      <c r="C74" s="81" t="s">
        <v>72</v>
      </c>
      <c r="D74" s="82" t="s">
        <v>169</v>
      </c>
      <c r="E74" s="82" t="s">
        <v>313</v>
      </c>
      <c r="F74" s="82" t="s">
        <v>63</v>
      </c>
    </row>
    <row r="75" spans="1:6" ht="15" x14ac:dyDescent="0.2">
      <c r="A75" s="81">
        <v>102</v>
      </c>
      <c r="B75" s="81" t="s">
        <v>26</v>
      </c>
      <c r="C75" s="81" t="s">
        <v>72</v>
      </c>
      <c r="D75" s="82" t="s">
        <v>170</v>
      </c>
      <c r="E75" s="84" t="s">
        <v>314</v>
      </c>
      <c r="F75" s="82" t="s">
        <v>25</v>
      </c>
    </row>
    <row r="76" spans="1:6" ht="15" x14ac:dyDescent="0.2">
      <c r="A76" s="81">
        <v>103</v>
      </c>
      <c r="B76" s="81" t="s">
        <v>27</v>
      </c>
      <c r="C76" s="81" t="s">
        <v>72</v>
      </c>
      <c r="D76" s="82" t="s">
        <v>171</v>
      </c>
      <c r="E76" s="82" t="s">
        <v>315</v>
      </c>
      <c r="F76" s="82" t="s">
        <v>409</v>
      </c>
    </row>
    <row r="77" spans="1:6" ht="15" x14ac:dyDescent="0.2">
      <c r="A77" s="81">
        <v>104</v>
      </c>
      <c r="B77" s="81" t="s">
        <v>92</v>
      </c>
      <c r="C77" s="81" t="s">
        <v>36</v>
      </c>
      <c r="D77" s="82" t="s">
        <v>172</v>
      </c>
      <c r="E77" s="82" t="s">
        <v>316</v>
      </c>
      <c r="F77" s="82" t="s">
        <v>409</v>
      </c>
    </row>
    <row r="78" spans="1:6" ht="15" x14ac:dyDescent="0.2">
      <c r="A78" s="81">
        <v>105</v>
      </c>
      <c r="B78" s="81" t="s">
        <v>92</v>
      </c>
      <c r="C78" s="81" t="s">
        <v>36</v>
      </c>
      <c r="D78" s="82" t="s">
        <v>173</v>
      </c>
      <c r="E78" s="84" t="s">
        <v>317</v>
      </c>
      <c r="F78" s="82" t="s">
        <v>409</v>
      </c>
    </row>
    <row r="79" spans="1:6" x14ac:dyDescent="0.15">
      <c r="A79" s="85">
        <v>106</v>
      </c>
      <c r="B79" s="85" t="s">
        <v>92</v>
      </c>
      <c r="C79" s="85" t="s">
        <v>36</v>
      </c>
      <c r="D79" s="85" t="s">
        <v>174</v>
      </c>
      <c r="E79" s="85" t="s">
        <v>318</v>
      </c>
      <c r="F79" s="85" t="s">
        <v>408</v>
      </c>
    </row>
    <row r="80" spans="1:6" ht="15" x14ac:dyDescent="0.2">
      <c r="A80" s="81">
        <v>107</v>
      </c>
      <c r="B80" s="81" t="s">
        <v>92</v>
      </c>
      <c r="C80" s="81" t="s">
        <v>36</v>
      </c>
      <c r="D80" s="82" t="s">
        <v>175</v>
      </c>
      <c r="E80" s="82" t="s">
        <v>319</v>
      </c>
      <c r="F80" s="82" t="s">
        <v>408</v>
      </c>
    </row>
    <row r="81" spans="1:6" ht="15" x14ac:dyDescent="0.2">
      <c r="A81" s="81">
        <v>108</v>
      </c>
      <c r="B81" s="81" t="s">
        <v>92</v>
      </c>
      <c r="C81" s="81" t="s">
        <v>36</v>
      </c>
      <c r="D81" s="82" t="s">
        <v>176</v>
      </c>
      <c r="E81" s="82" t="s">
        <v>320</v>
      </c>
      <c r="F81" s="82" t="s">
        <v>408</v>
      </c>
    </row>
    <row r="82" spans="1:6" ht="15" x14ac:dyDescent="0.2">
      <c r="A82" s="81">
        <v>109</v>
      </c>
      <c r="B82" s="81" t="s">
        <v>92</v>
      </c>
      <c r="C82" s="81" t="s">
        <v>36</v>
      </c>
      <c r="D82" s="82">
        <v>0</v>
      </c>
      <c r="E82" s="82" t="s">
        <v>77</v>
      </c>
      <c r="F82" s="82" t="s">
        <v>408</v>
      </c>
    </row>
    <row r="83" spans="1:6" ht="15" x14ac:dyDescent="0.2">
      <c r="A83" s="81">
        <v>110</v>
      </c>
      <c r="B83" s="81" t="s">
        <v>92</v>
      </c>
      <c r="C83" s="81" t="s">
        <v>36</v>
      </c>
      <c r="D83" s="82" t="s">
        <v>177</v>
      </c>
      <c r="E83" s="82" t="s">
        <v>321</v>
      </c>
      <c r="F83" s="82" t="s">
        <v>414</v>
      </c>
    </row>
    <row r="84" spans="1:6" ht="15" x14ac:dyDescent="0.2">
      <c r="A84" s="81">
        <v>111</v>
      </c>
      <c r="B84" s="81" t="s">
        <v>92</v>
      </c>
      <c r="C84" s="81" t="s">
        <v>36</v>
      </c>
      <c r="D84" s="82" t="s">
        <v>178</v>
      </c>
      <c r="E84" s="82" t="s">
        <v>322</v>
      </c>
      <c r="F84" s="82" t="s">
        <v>414</v>
      </c>
    </row>
    <row r="85" spans="1:6" ht="15" x14ac:dyDescent="0.2">
      <c r="A85" s="81">
        <v>112</v>
      </c>
      <c r="B85" s="81" t="s">
        <v>92</v>
      </c>
      <c r="C85" s="81" t="s">
        <v>36</v>
      </c>
      <c r="D85" s="82" t="s">
        <v>179</v>
      </c>
      <c r="E85" s="82" t="s">
        <v>323</v>
      </c>
      <c r="F85" s="82" t="s">
        <v>414</v>
      </c>
    </row>
    <row r="86" spans="1:6" ht="15" x14ac:dyDescent="0.2">
      <c r="A86" s="81">
        <v>113</v>
      </c>
      <c r="B86" s="81" t="s">
        <v>92</v>
      </c>
      <c r="C86" s="81" t="s">
        <v>36</v>
      </c>
      <c r="D86" s="82" t="s">
        <v>51</v>
      </c>
      <c r="E86" s="82" t="s">
        <v>60</v>
      </c>
      <c r="F86" s="82" t="s">
        <v>414</v>
      </c>
    </row>
    <row r="87" spans="1:6" ht="15" x14ac:dyDescent="0.2">
      <c r="A87" s="81">
        <v>114</v>
      </c>
      <c r="B87" s="81" t="s">
        <v>92</v>
      </c>
      <c r="C87" s="81" t="s">
        <v>36</v>
      </c>
      <c r="D87" s="82" t="s">
        <v>180</v>
      </c>
      <c r="E87" s="82" t="s">
        <v>324</v>
      </c>
      <c r="F87" s="82" t="s">
        <v>415</v>
      </c>
    </row>
    <row r="88" spans="1:6" ht="15" x14ac:dyDescent="0.2">
      <c r="A88" s="81">
        <v>115</v>
      </c>
      <c r="B88" s="81" t="s">
        <v>92</v>
      </c>
      <c r="C88" s="81" t="s">
        <v>36</v>
      </c>
      <c r="D88" s="82" t="s">
        <v>181</v>
      </c>
      <c r="E88" s="82" t="s">
        <v>325</v>
      </c>
      <c r="F88" s="82" t="s">
        <v>415</v>
      </c>
    </row>
    <row r="89" spans="1:6" ht="15" x14ac:dyDescent="0.2">
      <c r="A89" s="81">
        <v>116</v>
      </c>
      <c r="B89" s="81" t="s">
        <v>92</v>
      </c>
      <c r="C89" s="81" t="s">
        <v>36</v>
      </c>
      <c r="D89" s="82" t="s">
        <v>182</v>
      </c>
      <c r="E89" s="82" t="s">
        <v>326</v>
      </c>
      <c r="F89" s="82" t="s">
        <v>415</v>
      </c>
    </row>
    <row r="90" spans="1:6" ht="15" x14ac:dyDescent="0.2">
      <c r="A90" s="81">
        <v>117</v>
      </c>
      <c r="B90" s="81" t="s">
        <v>92</v>
      </c>
      <c r="C90" s="81" t="s">
        <v>36</v>
      </c>
      <c r="D90" s="82" t="s">
        <v>183</v>
      </c>
      <c r="E90" s="82" t="s">
        <v>327</v>
      </c>
      <c r="F90" s="82" t="s">
        <v>415</v>
      </c>
    </row>
    <row r="91" spans="1:6" ht="15" x14ac:dyDescent="0.2">
      <c r="A91" s="81">
        <v>118</v>
      </c>
      <c r="B91" s="81" t="s">
        <v>92</v>
      </c>
      <c r="C91" s="81" t="s">
        <v>36</v>
      </c>
      <c r="D91" s="82" t="s">
        <v>184</v>
      </c>
      <c r="E91" s="82" t="s">
        <v>328</v>
      </c>
      <c r="F91" s="82" t="s">
        <v>416</v>
      </c>
    </row>
    <row r="92" spans="1:6" ht="15" x14ac:dyDescent="0.2">
      <c r="A92" s="81">
        <v>119</v>
      </c>
      <c r="B92" s="81" t="s">
        <v>92</v>
      </c>
      <c r="C92" s="81" t="s">
        <v>36</v>
      </c>
      <c r="D92" s="82" t="s">
        <v>185</v>
      </c>
      <c r="E92" s="82" t="s">
        <v>329</v>
      </c>
      <c r="F92" s="82" t="s">
        <v>416</v>
      </c>
    </row>
    <row r="93" spans="1:6" ht="15" x14ac:dyDescent="0.2">
      <c r="A93" s="81">
        <v>120</v>
      </c>
      <c r="B93" s="81" t="s">
        <v>92</v>
      </c>
      <c r="C93" s="81" t="s">
        <v>36</v>
      </c>
      <c r="D93" s="82" t="s">
        <v>186</v>
      </c>
      <c r="E93" s="82" t="s">
        <v>330</v>
      </c>
      <c r="F93" s="82" t="s">
        <v>416</v>
      </c>
    </row>
    <row r="94" spans="1:6" ht="15" x14ac:dyDescent="0.2">
      <c r="A94" s="81">
        <v>121</v>
      </c>
      <c r="B94" s="81" t="s">
        <v>92</v>
      </c>
      <c r="C94" s="81" t="s">
        <v>36</v>
      </c>
      <c r="D94" s="82" t="s">
        <v>187</v>
      </c>
      <c r="E94" s="82" t="s">
        <v>331</v>
      </c>
      <c r="F94" s="82" t="s">
        <v>416</v>
      </c>
    </row>
    <row r="95" spans="1:6" ht="15" x14ac:dyDescent="0.2">
      <c r="A95" s="81">
        <v>122</v>
      </c>
      <c r="B95" s="81" t="s">
        <v>92</v>
      </c>
      <c r="C95" s="81" t="s">
        <v>36</v>
      </c>
      <c r="D95" s="82" t="s">
        <v>188</v>
      </c>
      <c r="E95" s="82" t="s">
        <v>332</v>
      </c>
      <c r="F95" s="82" t="s">
        <v>417</v>
      </c>
    </row>
    <row r="96" spans="1:6" ht="15" x14ac:dyDescent="0.2">
      <c r="A96" s="81">
        <v>123</v>
      </c>
      <c r="B96" s="81" t="s">
        <v>92</v>
      </c>
      <c r="C96" s="81" t="s">
        <v>36</v>
      </c>
      <c r="D96" s="82" t="s">
        <v>189</v>
      </c>
      <c r="E96" s="82" t="s">
        <v>333</v>
      </c>
      <c r="F96" s="82" t="s">
        <v>417</v>
      </c>
    </row>
    <row r="97" spans="1:6" ht="15" x14ac:dyDescent="0.2">
      <c r="A97" s="81">
        <v>124</v>
      </c>
      <c r="B97" s="81" t="s">
        <v>92</v>
      </c>
      <c r="C97" s="81" t="s">
        <v>36</v>
      </c>
      <c r="D97" s="82" t="s">
        <v>190</v>
      </c>
      <c r="E97" s="82" t="s">
        <v>334</v>
      </c>
      <c r="F97" s="82" t="s">
        <v>417</v>
      </c>
    </row>
    <row r="98" spans="1:6" ht="15" x14ac:dyDescent="0.2">
      <c r="A98" s="81">
        <v>125</v>
      </c>
      <c r="B98" s="81" t="s">
        <v>92</v>
      </c>
      <c r="C98" s="81" t="s">
        <v>36</v>
      </c>
      <c r="D98" s="82">
        <v>0</v>
      </c>
      <c r="E98" s="82" t="s">
        <v>77</v>
      </c>
      <c r="F98" s="82" t="s">
        <v>417</v>
      </c>
    </row>
    <row r="99" spans="1:6" ht="15" x14ac:dyDescent="0.2">
      <c r="A99" s="81">
        <v>126</v>
      </c>
      <c r="B99" s="81" t="s">
        <v>92</v>
      </c>
      <c r="C99" s="81" t="s">
        <v>36</v>
      </c>
      <c r="D99" s="82" t="s">
        <v>191</v>
      </c>
      <c r="E99" s="82" t="s">
        <v>335</v>
      </c>
      <c r="F99" s="82" t="s">
        <v>418</v>
      </c>
    </row>
    <row r="100" spans="1:6" ht="15" x14ac:dyDescent="0.2">
      <c r="A100" s="81">
        <v>127</v>
      </c>
      <c r="B100" s="81" t="s">
        <v>92</v>
      </c>
      <c r="C100" s="81" t="s">
        <v>36</v>
      </c>
      <c r="D100" s="82" t="s">
        <v>192</v>
      </c>
      <c r="E100" s="82" t="s">
        <v>336</v>
      </c>
      <c r="F100" s="82" t="s">
        <v>418</v>
      </c>
    </row>
    <row r="101" spans="1:6" ht="15" x14ac:dyDescent="0.2">
      <c r="A101" s="81">
        <v>128</v>
      </c>
      <c r="B101" s="81" t="s">
        <v>92</v>
      </c>
      <c r="C101" s="81" t="s">
        <v>36</v>
      </c>
      <c r="D101" s="82" t="s">
        <v>193</v>
      </c>
      <c r="E101" s="82" t="s">
        <v>337</v>
      </c>
      <c r="F101" s="82" t="s">
        <v>418</v>
      </c>
    </row>
    <row r="102" spans="1:6" ht="15" x14ac:dyDescent="0.2">
      <c r="A102" s="81">
        <v>129</v>
      </c>
      <c r="B102" s="81" t="s">
        <v>92</v>
      </c>
      <c r="C102" s="81" t="s">
        <v>36</v>
      </c>
      <c r="D102" s="82" t="s">
        <v>194</v>
      </c>
      <c r="E102" s="82" t="s">
        <v>338</v>
      </c>
      <c r="F102" s="82" t="s">
        <v>418</v>
      </c>
    </row>
    <row r="103" spans="1:6" ht="15" x14ac:dyDescent="0.2">
      <c r="A103" s="81">
        <v>130</v>
      </c>
      <c r="B103" s="81" t="s">
        <v>92</v>
      </c>
      <c r="C103" s="81" t="s">
        <v>36</v>
      </c>
      <c r="D103" s="82" t="s">
        <v>195</v>
      </c>
      <c r="E103" s="82" t="s">
        <v>339</v>
      </c>
      <c r="F103" s="82" t="s">
        <v>419</v>
      </c>
    </row>
    <row r="104" spans="1:6" ht="15" x14ac:dyDescent="0.2">
      <c r="A104" s="81">
        <v>131</v>
      </c>
      <c r="B104" s="81" t="s">
        <v>92</v>
      </c>
      <c r="C104" s="81" t="s">
        <v>36</v>
      </c>
      <c r="D104" s="82" t="s">
        <v>196</v>
      </c>
      <c r="E104" s="82" t="s">
        <v>340</v>
      </c>
      <c r="F104" s="82" t="s">
        <v>419</v>
      </c>
    </row>
    <row r="105" spans="1:6" ht="15" x14ac:dyDescent="0.2">
      <c r="A105" s="81">
        <v>132</v>
      </c>
      <c r="B105" s="81" t="s">
        <v>92</v>
      </c>
      <c r="C105" s="81" t="s">
        <v>36</v>
      </c>
      <c r="D105" s="82" t="s">
        <v>197</v>
      </c>
      <c r="E105" s="82" t="s">
        <v>341</v>
      </c>
      <c r="F105" s="82" t="s">
        <v>419</v>
      </c>
    </row>
    <row r="106" spans="1:6" ht="15" x14ac:dyDescent="0.2">
      <c r="A106" s="81">
        <v>133</v>
      </c>
      <c r="B106" s="81" t="s">
        <v>92</v>
      </c>
      <c r="C106" s="81" t="s">
        <v>36</v>
      </c>
      <c r="D106" s="82" t="s">
        <v>198</v>
      </c>
      <c r="E106" s="82" t="s">
        <v>342</v>
      </c>
      <c r="F106" s="82" t="s">
        <v>419</v>
      </c>
    </row>
    <row r="107" spans="1:6" ht="15" x14ac:dyDescent="0.2">
      <c r="A107" s="81">
        <v>134</v>
      </c>
      <c r="B107" s="81" t="s">
        <v>92</v>
      </c>
      <c r="C107" s="81" t="s">
        <v>36</v>
      </c>
      <c r="D107" s="82" t="s">
        <v>199</v>
      </c>
      <c r="E107" s="82" t="s">
        <v>343</v>
      </c>
      <c r="F107" s="82" t="s">
        <v>411</v>
      </c>
    </row>
    <row r="108" spans="1:6" ht="15" x14ac:dyDescent="0.2">
      <c r="A108" s="81">
        <v>135</v>
      </c>
      <c r="B108" s="81" t="s">
        <v>92</v>
      </c>
      <c r="C108" s="81" t="s">
        <v>36</v>
      </c>
      <c r="D108" s="82">
        <v>0</v>
      </c>
      <c r="E108" s="82" t="s">
        <v>344</v>
      </c>
      <c r="F108" s="82" t="s">
        <v>411</v>
      </c>
    </row>
    <row r="109" spans="1:6" ht="15" x14ac:dyDescent="0.2">
      <c r="A109" s="81">
        <v>151</v>
      </c>
      <c r="B109" s="81" t="s">
        <v>108</v>
      </c>
      <c r="C109" s="81" t="s">
        <v>37</v>
      </c>
      <c r="D109" s="82" t="s">
        <v>200</v>
      </c>
      <c r="E109" s="82" t="s">
        <v>345</v>
      </c>
      <c r="F109" s="82" t="s">
        <v>68</v>
      </c>
    </row>
    <row r="110" spans="1:6" ht="15" x14ac:dyDescent="0.2">
      <c r="A110" s="81">
        <v>152</v>
      </c>
      <c r="B110" s="81" t="s">
        <v>108</v>
      </c>
      <c r="C110" s="81" t="s">
        <v>37</v>
      </c>
      <c r="D110" s="82" t="s">
        <v>48</v>
      </c>
      <c r="E110" s="82" t="s">
        <v>346</v>
      </c>
      <c r="F110" s="82" t="s">
        <v>66</v>
      </c>
    </row>
    <row r="111" spans="1:6" ht="15" x14ac:dyDescent="0.2">
      <c r="A111" s="81">
        <v>153</v>
      </c>
      <c r="B111" s="81" t="s">
        <v>23</v>
      </c>
      <c r="C111" s="81" t="s">
        <v>38</v>
      </c>
      <c r="D111" s="82" t="s">
        <v>201</v>
      </c>
      <c r="E111" s="82" t="s">
        <v>347</v>
      </c>
      <c r="F111" s="82" t="s">
        <v>420</v>
      </c>
    </row>
    <row r="112" spans="1:6" ht="15" x14ac:dyDescent="0.2">
      <c r="A112" s="81">
        <v>154</v>
      </c>
      <c r="B112" s="81" t="s">
        <v>23</v>
      </c>
      <c r="C112" s="81" t="s">
        <v>38</v>
      </c>
      <c r="D112" s="82" t="s">
        <v>202</v>
      </c>
      <c r="E112" s="82" t="s">
        <v>348</v>
      </c>
      <c r="F112" s="82" t="s">
        <v>420</v>
      </c>
    </row>
    <row r="113" spans="1:6" ht="15" x14ac:dyDescent="0.2">
      <c r="A113" s="81">
        <v>155</v>
      </c>
      <c r="B113" s="81" t="s">
        <v>23</v>
      </c>
      <c r="C113" s="81" t="s">
        <v>38</v>
      </c>
      <c r="D113" s="82" t="s">
        <v>203</v>
      </c>
      <c r="E113" s="82" t="s">
        <v>349</v>
      </c>
      <c r="F113" s="82" t="s">
        <v>420</v>
      </c>
    </row>
    <row r="114" spans="1:6" ht="15" x14ac:dyDescent="0.2">
      <c r="A114" s="81">
        <v>156</v>
      </c>
      <c r="B114" s="81" t="s">
        <v>23</v>
      </c>
      <c r="C114" s="81" t="s">
        <v>38</v>
      </c>
      <c r="D114" s="82" t="s">
        <v>204</v>
      </c>
      <c r="E114" s="82" t="s">
        <v>350</v>
      </c>
      <c r="F114" s="82" t="s">
        <v>420</v>
      </c>
    </row>
    <row r="115" spans="1:6" x14ac:dyDescent="0.15">
      <c r="A115" s="85">
        <v>157</v>
      </c>
      <c r="B115" s="85" t="s">
        <v>23</v>
      </c>
      <c r="C115" s="85" t="s">
        <v>38</v>
      </c>
      <c r="D115" s="85" t="s">
        <v>205</v>
      </c>
      <c r="E115" s="85" t="s">
        <v>351</v>
      </c>
      <c r="F115" s="85" t="s">
        <v>421</v>
      </c>
    </row>
    <row r="116" spans="1:6" ht="15" x14ac:dyDescent="0.2">
      <c r="A116" s="81">
        <v>158</v>
      </c>
      <c r="B116" s="81" t="s">
        <v>23</v>
      </c>
      <c r="C116" s="81" t="s">
        <v>38</v>
      </c>
      <c r="D116" s="82" t="s">
        <v>206</v>
      </c>
      <c r="E116" s="82" t="s">
        <v>352</v>
      </c>
      <c r="F116" s="82" t="s">
        <v>421</v>
      </c>
    </row>
    <row r="117" spans="1:6" ht="15" x14ac:dyDescent="0.2">
      <c r="A117" s="81">
        <v>159</v>
      </c>
      <c r="B117" s="81" t="s">
        <v>23</v>
      </c>
      <c r="C117" s="81" t="s">
        <v>38</v>
      </c>
      <c r="D117" s="82" t="s">
        <v>207</v>
      </c>
      <c r="E117" s="82" t="s">
        <v>353</v>
      </c>
      <c r="F117" s="82" t="s">
        <v>421</v>
      </c>
    </row>
    <row r="118" spans="1:6" ht="15" x14ac:dyDescent="0.2">
      <c r="A118" s="81">
        <v>160</v>
      </c>
      <c r="B118" s="81" t="s">
        <v>23</v>
      </c>
      <c r="C118" s="81" t="s">
        <v>38</v>
      </c>
      <c r="D118" s="82" t="s">
        <v>208</v>
      </c>
      <c r="E118" s="82" t="s">
        <v>354</v>
      </c>
      <c r="F118" s="82" t="s">
        <v>421</v>
      </c>
    </row>
    <row r="119" spans="1:6" ht="15" x14ac:dyDescent="0.2">
      <c r="A119" s="81">
        <v>161</v>
      </c>
      <c r="B119" s="81" t="s">
        <v>23</v>
      </c>
      <c r="C119" s="81" t="s">
        <v>38</v>
      </c>
      <c r="D119" s="82" t="s">
        <v>174</v>
      </c>
      <c r="E119" s="82" t="s">
        <v>355</v>
      </c>
      <c r="F119" s="82" t="s">
        <v>408</v>
      </c>
    </row>
    <row r="120" spans="1:6" ht="15" x14ac:dyDescent="0.2">
      <c r="A120" s="81">
        <v>162</v>
      </c>
      <c r="B120" s="81" t="s">
        <v>23</v>
      </c>
      <c r="C120" s="81" t="s">
        <v>38</v>
      </c>
      <c r="D120" s="82" t="s">
        <v>209</v>
      </c>
      <c r="E120" s="82" t="s">
        <v>356</v>
      </c>
      <c r="F120" s="82" t="s">
        <v>408</v>
      </c>
    </row>
    <row r="121" spans="1:6" ht="15" x14ac:dyDescent="0.2">
      <c r="A121" s="81">
        <v>163</v>
      </c>
      <c r="B121" s="81" t="s">
        <v>23</v>
      </c>
      <c r="C121" s="81" t="s">
        <v>38</v>
      </c>
      <c r="D121" s="82" t="s">
        <v>210</v>
      </c>
      <c r="E121" s="82" t="s">
        <v>357</v>
      </c>
      <c r="F121" s="82" t="s">
        <v>408</v>
      </c>
    </row>
    <row r="122" spans="1:6" ht="15" x14ac:dyDescent="0.2">
      <c r="A122" s="81">
        <v>164</v>
      </c>
      <c r="B122" s="81" t="s">
        <v>23</v>
      </c>
      <c r="C122" s="81" t="s">
        <v>38</v>
      </c>
      <c r="D122" s="82" t="s">
        <v>211</v>
      </c>
      <c r="E122" s="84" t="s">
        <v>358</v>
      </c>
      <c r="F122" s="82" t="s">
        <v>408</v>
      </c>
    </row>
    <row r="123" spans="1:6" ht="15" x14ac:dyDescent="0.2">
      <c r="A123" s="81">
        <v>165</v>
      </c>
      <c r="B123" s="81" t="s">
        <v>23</v>
      </c>
      <c r="C123" s="81" t="s">
        <v>38</v>
      </c>
      <c r="D123" s="82" t="s">
        <v>212</v>
      </c>
      <c r="E123" s="82" t="s">
        <v>359</v>
      </c>
      <c r="F123" s="82" t="s">
        <v>409</v>
      </c>
    </row>
    <row r="124" spans="1:6" ht="15" x14ac:dyDescent="0.2">
      <c r="A124" s="81">
        <v>166</v>
      </c>
      <c r="B124" s="81" t="s">
        <v>23</v>
      </c>
      <c r="C124" s="81" t="s">
        <v>38</v>
      </c>
      <c r="D124" s="82" t="s">
        <v>213</v>
      </c>
      <c r="E124" s="82" t="s">
        <v>360</v>
      </c>
      <c r="F124" s="82" t="s">
        <v>422</v>
      </c>
    </row>
    <row r="125" spans="1:6" ht="15" x14ac:dyDescent="0.2">
      <c r="A125" s="81">
        <v>167</v>
      </c>
      <c r="B125" s="81" t="s">
        <v>23</v>
      </c>
      <c r="C125" s="81" t="s">
        <v>38</v>
      </c>
      <c r="D125" s="82" t="s">
        <v>214</v>
      </c>
      <c r="E125" s="82" t="s">
        <v>361</v>
      </c>
      <c r="F125" s="82" t="s">
        <v>422</v>
      </c>
    </row>
    <row r="126" spans="1:6" ht="15" x14ac:dyDescent="0.2">
      <c r="A126" s="81">
        <v>168</v>
      </c>
      <c r="B126" s="81" t="s">
        <v>23</v>
      </c>
      <c r="C126" s="81" t="s">
        <v>38</v>
      </c>
      <c r="D126" s="82" t="s">
        <v>215</v>
      </c>
      <c r="E126" s="82" t="s">
        <v>362</v>
      </c>
      <c r="F126" s="82" t="s">
        <v>413</v>
      </c>
    </row>
    <row r="127" spans="1:6" ht="15" x14ac:dyDescent="0.2">
      <c r="A127" s="81">
        <v>169</v>
      </c>
      <c r="B127" s="81" t="s">
        <v>23</v>
      </c>
      <c r="C127" s="81" t="s">
        <v>38</v>
      </c>
      <c r="D127" s="82" t="s">
        <v>216</v>
      </c>
      <c r="E127" s="84" t="s">
        <v>363</v>
      </c>
      <c r="F127" s="82" t="s">
        <v>423</v>
      </c>
    </row>
    <row r="128" spans="1:6" ht="15" x14ac:dyDescent="0.2">
      <c r="A128" s="81">
        <v>170</v>
      </c>
      <c r="B128" s="81" t="s">
        <v>23</v>
      </c>
      <c r="C128" s="81" t="s">
        <v>38</v>
      </c>
      <c r="D128" s="82" t="s">
        <v>217</v>
      </c>
      <c r="E128" s="82" t="s">
        <v>364</v>
      </c>
      <c r="F128" s="82" t="s">
        <v>415</v>
      </c>
    </row>
    <row r="129" spans="1:6" ht="15" x14ac:dyDescent="0.2">
      <c r="A129" s="81">
        <v>201</v>
      </c>
      <c r="B129" s="81" t="s">
        <v>109</v>
      </c>
      <c r="C129" s="81" t="s">
        <v>38</v>
      </c>
      <c r="D129" s="82" t="s">
        <v>124</v>
      </c>
      <c r="E129" s="82" t="s">
        <v>365</v>
      </c>
      <c r="F129" s="82" t="s">
        <v>405</v>
      </c>
    </row>
    <row r="130" spans="1:6" ht="15" x14ac:dyDescent="0.2">
      <c r="A130" s="81">
        <v>202</v>
      </c>
      <c r="B130" s="81" t="s">
        <v>109</v>
      </c>
      <c r="C130" s="81" t="s">
        <v>38</v>
      </c>
      <c r="D130" s="82" t="s">
        <v>41</v>
      </c>
      <c r="E130" s="82" t="s">
        <v>54</v>
      </c>
      <c r="F130" s="82" t="s">
        <v>403</v>
      </c>
    </row>
    <row r="131" spans="1:6" ht="15" x14ac:dyDescent="0.2">
      <c r="A131" s="81">
        <v>203</v>
      </c>
      <c r="B131" s="81" t="s">
        <v>109</v>
      </c>
      <c r="C131" s="81" t="s">
        <v>38</v>
      </c>
      <c r="D131" s="82" t="s">
        <v>218</v>
      </c>
      <c r="E131" s="82" t="s">
        <v>366</v>
      </c>
      <c r="F131" s="82" t="s">
        <v>403</v>
      </c>
    </row>
    <row r="132" spans="1:6" ht="15" x14ac:dyDescent="0.2">
      <c r="A132" s="81">
        <v>204</v>
      </c>
      <c r="B132" s="81" t="s">
        <v>109</v>
      </c>
      <c r="C132" s="81" t="s">
        <v>38</v>
      </c>
      <c r="D132" s="82" t="s">
        <v>219</v>
      </c>
      <c r="E132" s="82" t="s">
        <v>367</v>
      </c>
      <c r="F132" s="82" t="s">
        <v>403</v>
      </c>
    </row>
    <row r="133" spans="1:6" ht="15" x14ac:dyDescent="0.2">
      <c r="A133" s="84">
        <v>205</v>
      </c>
      <c r="B133" s="84" t="s">
        <v>109</v>
      </c>
      <c r="C133" s="86" t="s">
        <v>38</v>
      </c>
      <c r="D133" s="84" t="s">
        <v>85</v>
      </c>
      <c r="E133" s="84" t="s">
        <v>368</v>
      </c>
      <c r="F133" s="82" t="s">
        <v>403</v>
      </c>
    </row>
    <row r="134" spans="1:6" ht="15" x14ac:dyDescent="0.2">
      <c r="A134" s="81">
        <v>206</v>
      </c>
      <c r="B134" s="81" t="s">
        <v>109</v>
      </c>
      <c r="C134" s="81" t="s">
        <v>38</v>
      </c>
      <c r="D134" s="82" t="s">
        <v>220</v>
      </c>
      <c r="E134" s="82" t="s">
        <v>369</v>
      </c>
      <c r="F134" s="82" t="s">
        <v>62</v>
      </c>
    </row>
    <row r="135" spans="1:6" ht="15" x14ac:dyDescent="0.2">
      <c r="A135" s="81">
        <v>207</v>
      </c>
      <c r="B135" s="81" t="s">
        <v>109</v>
      </c>
      <c r="C135" s="81" t="s">
        <v>38</v>
      </c>
      <c r="D135" s="82" t="s">
        <v>115</v>
      </c>
      <c r="E135" s="82" t="s">
        <v>370</v>
      </c>
      <c r="F135" s="82" t="s">
        <v>62</v>
      </c>
    </row>
    <row r="136" spans="1:6" ht="15" x14ac:dyDescent="0.2">
      <c r="A136" s="81">
        <v>208</v>
      </c>
      <c r="B136" s="81" t="s">
        <v>109</v>
      </c>
      <c r="C136" s="81" t="s">
        <v>38</v>
      </c>
      <c r="D136" s="82" t="s">
        <v>221</v>
      </c>
      <c r="E136" s="84" t="s">
        <v>84</v>
      </c>
      <c r="F136" s="82" t="s">
        <v>62</v>
      </c>
    </row>
    <row r="137" spans="1:6" ht="15" x14ac:dyDescent="0.2">
      <c r="A137" s="81">
        <v>209</v>
      </c>
      <c r="B137" s="81" t="s">
        <v>109</v>
      </c>
      <c r="C137" s="81" t="s">
        <v>38</v>
      </c>
      <c r="D137" s="82" t="s">
        <v>74</v>
      </c>
      <c r="E137" s="82" t="s">
        <v>371</v>
      </c>
      <c r="F137" s="82" t="s">
        <v>62</v>
      </c>
    </row>
    <row r="138" spans="1:6" ht="15" x14ac:dyDescent="0.2">
      <c r="A138" s="81">
        <v>210</v>
      </c>
      <c r="B138" s="81" t="s">
        <v>109</v>
      </c>
      <c r="C138" s="81" t="s">
        <v>38</v>
      </c>
      <c r="D138" s="82" t="s">
        <v>222</v>
      </c>
      <c r="E138" s="82" t="s">
        <v>86</v>
      </c>
      <c r="F138" s="82" t="s">
        <v>62</v>
      </c>
    </row>
    <row r="139" spans="1:6" ht="15" x14ac:dyDescent="0.2">
      <c r="A139" s="81">
        <v>211</v>
      </c>
      <c r="B139" s="81" t="s">
        <v>109</v>
      </c>
      <c r="C139" s="81" t="s">
        <v>38</v>
      </c>
      <c r="D139" s="82" t="s">
        <v>223</v>
      </c>
      <c r="E139" s="82" t="s">
        <v>372</v>
      </c>
      <c r="F139" s="82" t="s">
        <v>25</v>
      </c>
    </row>
    <row r="140" spans="1:6" ht="15" x14ac:dyDescent="0.2">
      <c r="A140" s="81">
        <v>212</v>
      </c>
      <c r="B140" s="81" t="s">
        <v>109</v>
      </c>
      <c r="C140" s="81" t="s">
        <v>38</v>
      </c>
      <c r="D140" s="82" t="s">
        <v>224</v>
      </c>
      <c r="E140" s="82" t="s">
        <v>76</v>
      </c>
      <c r="F140" s="82" t="s">
        <v>25</v>
      </c>
    </row>
    <row r="141" spans="1:6" ht="15" x14ac:dyDescent="0.2">
      <c r="A141" s="81">
        <v>213</v>
      </c>
      <c r="B141" s="81" t="s">
        <v>109</v>
      </c>
      <c r="C141" s="81" t="s">
        <v>38</v>
      </c>
      <c r="D141" s="82" t="s">
        <v>225</v>
      </c>
      <c r="E141" s="84" t="s">
        <v>373</v>
      </c>
      <c r="F141" s="82" t="s">
        <v>25</v>
      </c>
    </row>
    <row r="142" spans="1:6" ht="15" x14ac:dyDescent="0.2">
      <c r="A142" s="81">
        <v>214</v>
      </c>
      <c r="B142" s="81" t="s">
        <v>109</v>
      </c>
      <c r="C142" s="81" t="s">
        <v>38</v>
      </c>
      <c r="D142" s="82" t="s">
        <v>49</v>
      </c>
      <c r="E142" s="82" t="s">
        <v>59</v>
      </c>
      <c r="F142" s="82" t="s">
        <v>25</v>
      </c>
    </row>
    <row r="143" spans="1:6" ht="15" x14ac:dyDescent="0.2">
      <c r="A143" s="81">
        <v>215</v>
      </c>
      <c r="B143" s="81" t="s">
        <v>109</v>
      </c>
      <c r="C143" s="81" t="s">
        <v>38</v>
      </c>
      <c r="D143" s="82" t="s">
        <v>226</v>
      </c>
      <c r="E143" s="82" t="s">
        <v>374</v>
      </c>
      <c r="F143" s="82" t="s">
        <v>402</v>
      </c>
    </row>
    <row r="144" spans="1:6" ht="15" x14ac:dyDescent="0.2">
      <c r="A144" s="81">
        <v>216</v>
      </c>
      <c r="B144" s="81" t="s">
        <v>109</v>
      </c>
      <c r="C144" s="81" t="s">
        <v>38</v>
      </c>
      <c r="D144" s="82" t="s">
        <v>43</v>
      </c>
      <c r="E144" s="82" t="s">
        <v>375</v>
      </c>
      <c r="F144" s="82" t="s">
        <v>63</v>
      </c>
    </row>
    <row r="145" spans="1:6" ht="15" x14ac:dyDescent="0.2">
      <c r="A145" s="81">
        <v>217</v>
      </c>
      <c r="B145" s="81" t="s">
        <v>109</v>
      </c>
      <c r="C145" s="81" t="s">
        <v>38</v>
      </c>
      <c r="D145" s="82" t="s">
        <v>227</v>
      </c>
      <c r="E145" s="82" t="s">
        <v>57</v>
      </c>
      <c r="F145" s="82" t="s">
        <v>63</v>
      </c>
    </row>
    <row r="146" spans="1:6" ht="15" x14ac:dyDescent="0.2">
      <c r="A146" s="81">
        <v>218</v>
      </c>
      <c r="B146" s="81" t="s">
        <v>109</v>
      </c>
      <c r="C146" s="81" t="s">
        <v>38</v>
      </c>
      <c r="D146" s="82" t="s">
        <v>228</v>
      </c>
      <c r="E146" s="82" t="s">
        <v>376</v>
      </c>
      <c r="F146" s="82" t="s">
        <v>63</v>
      </c>
    </row>
    <row r="147" spans="1:6" ht="15" x14ac:dyDescent="0.2">
      <c r="A147" s="81">
        <v>219</v>
      </c>
      <c r="B147" s="81" t="s">
        <v>109</v>
      </c>
      <c r="C147" s="81" t="s">
        <v>38</v>
      </c>
      <c r="D147" s="82" t="s">
        <v>229</v>
      </c>
      <c r="E147" s="82" t="s">
        <v>377</v>
      </c>
      <c r="F147" s="82" t="s">
        <v>63</v>
      </c>
    </row>
    <row r="148" spans="1:6" ht="15" x14ac:dyDescent="0.2">
      <c r="A148" s="81">
        <v>220</v>
      </c>
      <c r="B148" s="81" t="s">
        <v>109</v>
      </c>
      <c r="C148" s="81" t="s">
        <v>38</v>
      </c>
      <c r="D148" s="82" t="s">
        <v>230</v>
      </c>
      <c r="E148" s="82" t="s">
        <v>378</v>
      </c>
      <c r="F148" s="82" t="s">
        <v>91</v>
      </c>
    </row>
    <row r="149" spans="1:6" ht="15" x14ac:dyDescent="0.2">
      <c r="A149" s="81">
        <v>221</v>
      </c>
      <c r="B149" s="81" t="s">
        <v>109</v>
      </c>
      <c r="C149" s="81" t="s">
        <v>38</v>
      </c>
      <c r="D149" s="82" t="s">
        <v>89</v>
      </c>
      <c r="E149" s="82" t="s">
        <v>90</v>
      </c>
      <c r="F149" s="82" t="s">
        <v>406</v>
      </c>
    </row>
    <row r="150" spans="1:6" ht="15" x14ac:dyDescent="0.2">
      <c r="A150" s="81">
        <v>222</v>
      </c>
      <c r="B150" s="81" t="s">
        <v>109</v>
      </c>
      <c r="C150" s="81" t="s">
        <v>38</v>
      </c>
      <c r="D150" s="82" t="s">
        <v>40</v>
      </c>
      <c r="E150" s="82" t="s">
        <v>379</v>
      </c>
      <c r="F150" s="82" t="s">
        <v>406</v>
      </c>
    </row>
    <row r="151" spans="1:6" ht="15" x14ac:dyDescent="0.2">
      <c r="A151" s="81">
        <v>223</v>
      </c>
      <c r="B151" s="81" t="s">
        <v>109</v>
      </c>
      <c r="C151" s="81" t="s">
        <v>38</v>
      </c>
      <c r="D151" s="82" t="s">
        <v>231</v>
      </c>
      <c r="E151" s="82" t="s">
        <v>380</v>
      </c>
      <c r="F151" s="82" t="s">
        <v>406</v>
      </c>
    </row>
    <row r="152" spans="1:6" ht="15" x14ac:dyDescent="0.2">
      <c r="A152" s="81">
        <v>224</v>
      </c>
      <c r="B152" s="81" t="s">
        <v>109</v>
      </c>
      <c r="C152" s="81" t="s">
        <v>38</v>
      </c>
      <c r="D152" s="82" t="s">
        <v>232</v>
      </c>
      <c r="E152" s="82" t="s">
        <v>77</v>
      </c>
      <c r="F152" s="82" t="s">
        <v>406</v>
      </c>
    </row>
    <row r="153" spans="1:6" ht="15" x14ac:dyDescent="0.2">
      <c r="A153" s="81">
        <v>225</v>
      </c>
      <c r="B153" s="81" t="s">
        <v>110</v>
      </c>
      <c r="C153" s="81" t="s">
        <v>37</v>
      </c>
      <c r="D153" s="82" t="s">
        <v>233</v>
      </c>
      <c r="E153" s="82" t="s">
        <v>381</v>
      </c>
      <c r="F153" s="82" t="s">
        <v>410</v>
      </c>
    </row>
    <row r="154" spans="1:6" ht="15" x14ac:dyDescent="0.2">
      <c r="A154" s="81">
        <v>226</v>
      </c>
      <c r="B154" s="81" t="s">
        <v>110</v>
      </c>
      <c r="C154" s="81" t="s">
        <v>37</v>
      </c>
      <c r="D154" s="82" t="s">
        <v>234</v>
      </c>
      <c r="E154" s="82" t="s">
        <v>382</v>
      </c>
      <c r="F154" s="82" t="s">
        <v>417</v>
      </c>
    </row>
    <row r="155" spans="1:6" ht="15" x14ac:dyDescent="0.2">
      <c r="A155" s="81">
        <v>227</v>
      </c>
      <c r="B155" s="81" t="s">
        <v>110</v>
      </c>
      <c r="C155" s="81" t="s">
        <v>37</v>
      </c>
      <c r="D155" s="82" t="s">
        <v>235</v>
      </c>
      <c r="E155" s="82" t="s">
        <v>383</v>
      </c>
      <c r="F155" s="82" t="s">
        <v>417</v>
      </c>
    </row>
    <row r="156" spans="1:6" ht="15" x14ac:dyDescent="0.2">
      <c r="A156" s="84">
        <v>228</v>
      </c>
      <c r="B156" s="84" t="s">
        <v>110</v>
      </c>
      <c r="C156" s="86" t="s">
        <v>37</v>
      </c>
      <c r="D156" s="84" t="s">
        <v>236</v>
      </c>
      <c r="E156" s="84" t="s">
        <v>384</v>
      </c>
      <c r="F156" s="82" t="s">
        <v>413</v>
      </c>
    </row>
    <row r="157" spans="1:6" ht="15" x14ac:dyDescent="0.2">
      <c r="A157" s="81">
        <v>229</v>
      </c>
      <c r="B157" s="81" t="s">
        <v>110</v>
      </c>
      <c r="C157" s="81" t="s">
        <v>37</v>
      </c>
      <c r="D157" s="82" t="s">
        <v>237</v>
      </c>
      <c r="E157" s="82" t="s">
        <v>385</v>
      </c>
      <c r="F157" s="82" t="s">
        <v>423</v>
      </c>
    </row>
    <row r="158" spans="1:6" ht="15" x14ac:dyDescent="0.2">
      <c r="A158" s="81">
        <v>230</v>
      </c>
      <c r="B158" s="81" t="s">
        <v>110</v>
      </c>
      <c r="C158" s="81" t="s">
        <v>37</v>
      </c>
      <c r="D158" s="82">
        <v>0</v>
      </c>
      <c r="E158" s="82">
        <v>0</v>
      </c>
      <c r="F158" s="82" t="s">
        <v>424</v>
      </c>
    </row>
    <row r="159" spans="1:6" ht="15" x14ac:dyDescent="0.2">
      <c r="A159" s="81">
        <v>251</v>
      </c>
      <c r="B159" s="81" t="s">
        <v>111</v>
      </c>
      <c r="C159" s="81">
        <v>100</v>
      </c>
      <c r="D159" s="82" t="s">
        <v>238</v>
      </c>
      <c r="E159" s="82" t="s">
        <v>386</v>
      </c>
      <c r="F159" s="82" t="s">
        <v>91</v>
      </c>
    </row>
    <row r="160" spans="1:6" ht="15" x14ac:dyDescent="0.2">
      <c r="A160" s="81">
        <v>252</v>
      </c>
      <c r="B160" s="81" t="s">
        <v>111</v>
      </c>
      <c r="C160" s="81">
        <v>100</v>
      </c>
      <c r="D160" s="82" t="s">
        <v>43</v>
      </c>
      <c r="E160" s="82" t="s">
        <v>56</v>
      </c>
      <c r="F160" s="82" t="s">
        <v>63</v>
      </c>
    </row>
    <row r="161" spans="1:6" ht="15" x14ac:dyDescent="0.2">
      <c r="A161" s="81">
        <v>253</v>
      </c>
      <c r="B161" s="81" t="s">
        <v>111</v>
      </c>
      <c r="C161" s="81">
        <v>100</v>
      </c>
      <c r="D161" s="82" t="s">
        <v>239</v>
      </c>
      <c r="E161" s="82" t="s">
        <v>387</v>
      </c>
      <c r="F161" s="82" t="s">
        <v>63</v>
      </c>
    </row>
    <row r="162" spans="1:6" ht="15" x14ac:dyDescent="0.2">
      <c r="A162" s="81">
        <v>254</v>
      </c>
      <c r="B162" s="81" t="s">
        <v>111</v>
      </c>
      <c r="C162" s="81">
        <v>100</v>
      </c>
      <c r="D162" s="82" t="s">
        <v>87</v>
      </c>
      <c r="E162" s="82" t="s">
        <v>88</v>
      </c>
      <c r="F162" s="82" t="s">
        <v>63</v>
      </c>
    </row>
    <row r="163" spans="1:6" ht="15" x14ac:dyDescent="0.2">
      <c r="A163" s="81">
        <v>255</v>
      </c>
      <c r="B163" s="81" t="s">
        <v>111</v>
      </c>
      <c r="C163" s="81">
        <v>100</v>
      </c>
      <c r="D163" s="82" t="s">
        <v>240</v>
      </c>
      <c r="E163" s="82" t="s">
        <v>388</v>
      </c>
      <c r="F163" s="82" t="s">
        <v>61</v>
      </c>
    </row>
    <row r="164" spans="1:6" ht="15" x14ac:dyDescent="0.2">
      <c r="A164" s="81">
        <v>256</v>
      </c>
      <c r="B164" s="81" t="s">
        <v>112</v>
      </c>
      <c r="C164" s="81">
        <v>100</v>
      </c>
      <c r="D164" s="82" t="s">
        <v>241</v>
      </c>
      <c r="E164" s="82" t="s">
        <v>389</v>
      </c>
      <c r="F164" s="82" t="s">
        <v>425</v>
      </c>
    </row>
    <row r="165" spans="1:6" ht="15" x14ac:dyDescent="0.2">
      <c r="A165" s="81">
        <v>257</v>
      </c>
      <c r="B165" s="81" t="s">
        <v>112</v>
      </c>
      <c r="C165" s="81">
        <v>100</v>
      </c>
      <c r="D165" s="82" t="s">
        <v>242</v>
      </c>
      <c r="E165" s="82" t="s">
        <v>390</v>
      </c>
      <c r="F165" s="82" t="s">
        <v>413</v>
      </c>
    </row>
    <row r="166" spans="1:6" ht="15" x14ac:dyDescent="0.2">
      <c r="A166" s="81">
        <v>258</v>
      </c>
      <c r="B166" s="81" t="s">
        <v>112</v>
      </c>
      <c r="C166" s="81">
        <v>100</v>
      </c>
      <c r="D166" s="82" t="s">
        <v>243</v>
      </c>
      <c r="E166" s="82" t="s">
        <v>391</v>
      </c>
      <c r="F166" s="82" t="s">
        <v>413</v>
      </c>
    </row>
    <row r="167" spans="1:6" ht="15" x14ac:dyDescent="0.2">
      <c r="A167" s="81">
        <v>259</v>
      </c>
      <c r="B167" s="81" t="s">
        <v>112</v>
      </c>
      <c r="C167" s="81">
        <v>100</v>
      </c>
      <c r="D167" s="82" t="s">
        <v>244</v>
      </c>
      <c r="E167" s="82" t="s">
        <v>392</v>
      </c>
      <c r="F167" s="82" t="s">
        <v>413</v>
      </c>
    </row>
    <row r="168" spans="1:6" ht="15" x14ac:dyDescent="0.2">
      <c r="A168" s="81">
        <v>260</v>
      </c>
      <c r="B168" s="81" t="s">
        <v>111</v>
      </c>
      <c r="C168" s="81">
        <v>100</v>
      </c>
      <c r="D168" s="82" t="s">
        <v>50</v>
      </c>
      <c r="E168" s="82" t="s">
        <v>393</v>
      </c>
      <c r="F168" s="82" t="s">
        <v>25</v>
      </c>
    </row>
    <row r="169" spans="1:6" ht="15" x14ac:dyDescent="0.2">
      <c r="A169" s="81">
        <v>261</v>
      </c>
      <c r="B169" s="81" t="s">
        <v>111</v>
      </c>
      <c r="C169" s="81">
        <v>100</v>
      </c>
      <c r="D169" s="82" t="s">
        <v>238</v>
      </c>
      <c r="E169" s="82" t="s">
        <v>394</v>
      </c>
      <c r="F169" s="82" t="s">
        <v>91</v>
      </c>
    </row>
    <row r="170" spans="1:6" ht="15" x14ac:dyDescent="0.2">
      <c r="A170" s="81">
        <v>262</v>
      </c>
      <c r="B170" s="81" t="s">
        <v>111</v>
      </c>
      <c r="C170" s="81">
        <v>100</v>
      </c>
      <c r="D170" s="82" t="s">
        <v>45</v>
      </c>
      <c r="E170" s="82" t="s">
        <v>34</v>
      </c>
      <c r="F170" s="82" t="s">
        <v>402</v>
      </c>
    </row>
    <row r="171" spans="1:6" ht="15" x14ac:dyDescent="0.2">
      <c r="A171" s="81">
        <v>263</v>
      </c>
      <c r="B171" s="81" t="s">
        <v>112</v>
      </c>
      <c r="C171" s="81">
        <v>100</v>
      </c>
      <c r="D171" s="82" t="s">
        <v>245</v>
      </c>
      <c r="E171" s="82" t="s">
        <v>395</v>
      </c>
      <c r="F171" s="82" t="s">
        <v>422</v>
      </c>
    </row>
    <row r="172" spans="1:6" ht="15" x14ac:dyDescent="0.2">
      <c r="A172" s="81">
        <v>264</v>
      </c>
      <c r="B172" s="81" t="s">
        <v>111</v>
      </c>
      <c r="C172" s="81">
        <v>100</v>
      </c>
      <c r="D172" s="82" t="s">
        <v>124</v>
      </c>
      <c r="E172" s="82" t="s">
        <v>396</v>
      </c>
      <c r="F172" s="82" t="s">
        <v>405</v>
      </c>
    </row>
    <row r="173" spans="1:6" ht="15" x14ac:dyDescent="0.2">
      <c r="A173" s="81">
        <v>265</v>
      </c>
      <c r="B173" s="81" t="s">
        <v>112</v>
      </c>
      <c r="C173" s="81">
        <v>100</v>
      </c>
      <c r="D173" s="82">
        <v>0</v>
      </c>
      <c r="E173" s="82" t="s">
        <v>287</v>
      </c>
      <c r="F173" s="82" t="s">
        <v>413</v>
      </c>
    </row>
    <row r="174" spans="1:6" ht="15" x14ac:dyDescent="0.2">
      <c r="A174" s="81">
        <v>301</v>
      </c>
      <c r="B174" s="81" t="s">
        <v>113</v>
      </c>
      <c r="C174" s="81" t="s">
        <v>71</v>
      </c>
      <c r="D174" s="82" t="s">
        <v>246</v>
      </c>
      <c r="E174" s="82" t="s">
        <v>397</v>
      </c>
      <c r="F174" s="82" t="s">
        <v>422</v>
      </c>
    </row>
    <row r="175" spans="1:6" ht="15" x14ac:dyDescent="0.2">
      <c r="A175" s="81">
        <v>302</v>
      </c>
      <c r="B175" s="81" t="s">
        <v>113</v>
      </c>
      <c r="C175" s="81" t="s">
        <v>71</v>
      </c>
      <c r="D175" s="82" t="s">
        <v>247</v>
      </c>
      <c r="E175" s="82" t="s">
        <v>398</v>
      </c>
      <c r="F175" s="82" t="s">
        <v>424</v>
      </c>
    </row>
    <row r="176" spans="1:6" ht="15" x14ac:dyDescent="0.2">
      <c r="A176" s="81">
        <v>303</v>
      </c>
      <c r="B176" s="81" t="s">
        <v>113</v>
      </c>
      <c r="C176" s="81" t="s">
        <v>71</v>
      </c>
      <c r="D176" s="82" t="s">
        <v>248</v>
      </c>
      <c r="E176" s="82" t="s">
        <v>399</v>
      </c>
      <c r="F176" s="82" t="s">
        <v>424</v>
      </c>
    </row>
    <row r="177" spans="1:6" ht="15" x14ac:dyDescent="0.2">
      <c r="A177" s="81">
        <v>304</v>
      </c>
      <c r="B177" s="81" t="s">
        <v>113</v>
      </c>
      <c r="C177" s="81" t="s">
        <v>71</v>
      </c>
      <c r="D177" s="82" t="s">
        <v>249</v>
      </c>
      <c r="E177" s="82" t="s">
        <v>400</v>
      </c>
      <c r="F177" s="82" t="s">
        <v>424</v>
      </c>
    </row>
    <row r="178" spans="1:6" ht="15" x14ac:dyDescent="0.2">
      <c r="A178" s="81">
        <v>305</v>
      </c>
      <c r="B178" s="81" t="s">
        <v>113</v>
      </c>
      <c r="C178" s="81" t="s">
        <v>71</v>
      </c>
      <c r="D178" s="82">
        <v>0</v>
      </c>
      <c r="E178" s="82" t="s">
        <v>287</v>
      </c>
      <c r="F178" s="82" t="s">
        <v>424</v>
      </c>
    </row>
    <row r="179" spans="1:6" ht="15" x14ac:dyDescent="0.2">
      <c r="A179" s="78"/>
      <c r="B179" s="78"/>
      <c r="C179" s="75"/>
      <c r="D179" s="75"/>
      <c r="E179" s="75"/>
      <c r="F179" s="75"/>
    </row>
    <row r="180" spans="1:6" ht="15" x14ac:dyDescent="0.2">
      <c r="A180" s="78"/>
      <c r="B180" s="78"/>
      <c r="C180" s="75"/>
      <c r="D180" s="75"/>
      <c r="E180" s="75"/>
      <c r="F180" s="75"/>
    </row>
    <row r="181" spans="1:6" ht="15" x14ac:dyDescent="0.2">
      <c r="A181" s="78"/>
      <c r="B181" s="78"/>
      <c r="C181" s="75"/>
      <c r="D181" s="75"/>
      <c r="E181" s="75"/>
      <c r="F181" s="75"/>
    </row>
    <row r="182" spans="1:6" ht="15" x14ac:dyDescent="0.2">
      <c r="A182" s="78"/>
      <c r="B182" s="78"/>
      <c r="C182" s="75"/>
      <c r="D182" s="75"/>
      <c r="E182" s="75"/>
      <c r="F182" s="75"/>
    </row>
    <row r="183" spans="1:6" ht="15" x14ac:dyDescent="0.2">
      <c r="A183" s="78"/>
      <c r="B183" s="78"/>
      <c r="C183" s="75"/>
      <c r="D183" s="75"/>
      <c r="E183" s="75"/>
      <c r="F183" s="75"/>
    </row>
    <row r="184" spans="1:6" ht="15" x14ac:dyDescent="0.2">
      <c r="A184" s="78"/>
      <c r="B184" s="78"/>
      <c r="C184" s="75"/>
      <c r="D184" s="75"/>
      <c r="E184" s="75"/>
      <c r="F184" s="75"/>
    </row>
    <row r="185" spans="1:6" ht="15" x14ac:dyDescent="0.2">
      <c r="A185" s="78"/>
      <c r="B185" s="78"/>
      <c r="C185" s="75"/>
      <c r="D185" s="75"/>
      <c r="E185" s="75"/>
      <c r="F185" s="75"/>
    </row>
    <row r="186" spans="1:6" ht="15" x14ac:dyDescent="0.2">
      <c r="A186" s="78"/>
      <c r="B186" s="78"/>
      <c r="C186" s="75"/>
      <c r="D186" s="75"/>
      <c r="E186" s="75"/>
      <c r="F186" s="75"/>
    </row>
    <row r="187" spans="1:6" ht="15" x14ac:dyDescent="0.2">
      <c r="A187" s="78"/>
      <c r="B187" s="78"/>
      <c r="C187" s="75"/>
      <c r="D187" s="75"/>
      <c r="E187" s="75"/>
      <c r="F187" s="75"/>
    </row>
    <row r="188" spans="1:6" ht="15" x14ac:dyDescent="0.2">
      <c r="A188" s="78"/>
      <c r="B188" s="78"/>
      <c r="C188" s="75"/>
      <c r="D188" s="75"/>
      <c r="E188" s="75"/>
      <c r="F188" s="75"/>
    </row>
    <row r="189" spans="1:6" ht="15" x14ac:dyDescent="0.2">
      <c r="A189" s="78"/>
      <c r="B189" s="78"/>
      <c r="C189" s="75"/>
      <c r="D189" s="75"/>
      <c r="E189" s="75"/>
      <c r="F189" s="75"/>
    </row>
    <row r="190" spans="1:6" ht="15" x14ac:dyDescent="0.2">
      <c r="A190" s="78"/>
      <c r="B190" s="78"/>
      <c r="C190" s="75"/>
      <c r="D190" s="75"/>
      <c r="E190" s="75"/>
      <c r="F190" s="75"/>
    </row>
    <row r="191" spans="1:6" ht="15" x14ac:dyDescent="0.2">
      <c r="A191" s="78"/>
      <c r="B191" s="78"/>
      <c r="C191" s="75"/>
      <c r="D191" s="75"/>
      <c r="E191" s="75"/>
      <c r="F191" s="75"/>
    </row>
    <row r="192" spans="1:6" ht="15" x14ac:dyDescent="0.2">
      <c r="A192" s="78"/>
      <c r="B192" s="78"/>
      <c r="C192" s="75"/>
      <c r="D192" s="75"/>
      <c r="F192" s="75"/>
    </row>
  </sheetData>
  <autoFilter ref="A1:O192" xr:uid="{00000000-0009-0000-0000-000000000000}"/>
  <pageMargins left="0.7" right="0.7" top="0.75" bottom="0.75" header="0.3" footer="0.3"/>
  <pageSetup paperSize="9" scale="7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K23"/>
  <sheetViews>
    <sheetView topLeftCell="A3" zoomScale="90" zoomScaleNormal="90" workbookViewId="0">
      <pane ySplit="3" topLeftCell="A21" activePane="bottomLeft" state="frozen"/>
      <selection activeCell="M16" sqref="M16"/>
      <selection pane="bottomLeft" activeCell="O11" sqref="O11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1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5" t="s">
        <v>101</v>
      </c>
      <c r="F3" s="29"/>
    </row>
    <row r="4" spans="1:11" ht="4.5" customHeight="1" x14ac:dyDescent="0.15">
      <c r="F4" s="29"/>
    </row>
    <row r="5" spans="1:11" s="68" customForma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7" t="s">
        <v>11</v>
      </c>
      <c r="F5" s="66" t="s">
        <v>9</v>
      </c>
      <c r="G5" s="66" t="s">
        <v>12</v>
      </c>
      <c r="H5" s="66" t="s">
        <v>16</v>
      </c>
      <c r="I5" s="66" t="s">
        <v>13</v>
      </c>
      <c r="J5" s="66" t="s">
        <v>10</v>
      </c>
      <c r="K5" s="66" t="s">
        <v>14</v>
      </c>
    </row>
    <row r="6" spans="1:11" s="64" customFormat="1" ht="27.75" customHeight="1" x14ac:dyDescent="0.15">
      <c r="A6" s="69">
        <v>153</v>
      </c>
      <c r="B6" s="70" t="str">
        <f>IFERROR(VLOOKUP($A6,Entries!$A:$F,4,FALSE),"")</f>
        <v>Sue Mason</v>
      </c>
      <c r="C6" s="70" t="str">
        <f>IFERROR(VLOOKUP($A6,Entries!$A:$F,5,FALSE),"")</f>
        <v>Newhunt's Dream Truffle</v>
      </c>
      <c r="D6" s="70" t="str">
        <f>IFERROR(VLOOKUP($A6,Entries!$A:$F,6,FALSE),"")</f>
        <v>Hereford Falcons</v>
      </c>
      <c r="E6" s="71">
        <f>IF(SUMIF('DR (90)'!$A:$A,$A6,'DR (90)'!$D:$D)=0,"",SUMIF('DR (90)'!$A:$A,$A6,'DR (90)'!$D:$D))</f>
        <v>35.5</v>
      </c>
      <c r="F6" s="72">
        <f>IFERROR(VLOOKUP(A6,'SJ (90)'!A:D,4,FALSE),"")</f>
        <v>8</v>
      </c>
      <c r="G6" s="71" t="str">
        <f>IFERROR(VLOOKUP(A6,'XCT (90)'!A:D,4,FALSE),"")</f>
        <v/>
      </c>
      <c r="H6" s="73" t="str">
        <f>IF(G6=0,SUMIF('XCT (90)'!A:A,$A6,'XCT (90)'!B:B),"")</f>
        <v/>
      </c>
      <c r="I6" s="72" t="str">
        <f>IFERROR(VLOOKUP(A6,'XC (90)'!A:B,2,FALSE),"")</f>
        <v>E</v>
      </c>
      <c r="J6" s="71" t="str">
        <f>IF(F6="E","E",IF(I6="E","E",IF(F6="R","R",IF(I6="R","R",SUM(E6:F6,I6)+IF(G6="",0,IF(G6&gt;0,G6,-G6))))))</f>
        <v>E</v>
      </c>
      <c r="K6" s="74" t="str">
        <f t="shared" ref="K6:K23" si="0">IFERROR(RANK(J6,J$6:J$23,1),"")</f>
        <v/>
      </c>
    </row>
    <row r="7" spans="1:11" s="64" customFormat="1" ht="27.75" customHeight="1" x14ac:dyDescent="0.15">
      <c r="A7" s="69">
        <v>154</v>
      </c>
      <c r="B7" s="70" t="str">
        <f>IFERROR(VLOOKUP($A7,Entries!$A:$F,4,FALSE),"")</f>
        <v>Hannah Nahorniak</v>
      </c>
      <c r="C7" s="70" t="str">
        <f>IFERROR(VLOOKUP($A7,Entries!$A:$F,5,FALSE),"")</f>
        <v>Zeana Shipley Diamond</v>
      </c>
      <c r="D7" s="70" t="str">
        <f>IFERROR(VLOOKUP($A7,Entries!$A:$F,6,FALSE),"")</f>
        <v>Hereford Falcons</v>
      </c>
      <c r="E7" s="71">
        <f>IF(SUMIF('DR (90)'!$A:$A,$A7,'DR (90)'!$D:$D)=0,"",SUMIF('DR (90)'!$A:$A,$A7,'DR (90)'!$D:$D))</f>
        <v>34.299999999999997</v>
      </c>
      <c r="F7" s="72">
        <f>IFERROR(VLOOKUP(A7,'SJ (90)'!A:D,4,FALSE),"")</f>
        <v>0</v>
      </c>
      <c r="G7" s="71">
        <f>IFERROR(VLOOKUP(A7,'XCT (90)'!A:D,4,FALSE),"")</f>
        <v>0</v>
      </c>
      <c r="H7" s="73">
        <f>IF(G7=0,SUMIF('XCT (90)'!A:A,$A7,'XCT (90)'!B:B),"")</f>
        <v>4.3499999999999996</v>
      </c>
      <c r="I7" s="72">
        <f>IFERROR(VLOOKUP(A7,'XC (90)'!A:B,2,FALSE),"")</f>
        <v>0</v>
      </c>
      <c r="J7" s="71">
        <f t="shared" ref="J7:J23" si="1">IF(F7="E","E",IF(I7="E","E",IF(F7="R","R",IF(I7="R","R",SUM(E7:F7,I7)+IF(G7="",0,IF(G7&gt;0,G7,-G7))))))</f>
        <v>34.299999999999997</v>
      </c>
      <c r="K7" s="74">
        <f t="shared" si="0"/>
        <v>6</v>
      </c>
    </row>
    <row r="8" spans="1:11" s="64" customFormat="1" ht="27.75" customHeight="1" x14ac:dyDescent="0.2">
      <c r="A8" s="69">
        <v>155</v>
      </c>
      <c r="B8" s="70" t="str">
        <f>IFERROR(VLOOKUP($A8,Entries!$A:$F,4,FALSE),"")</f>
        <v>Kate Justice</v>
      </c>
      <c r="C8" s="70" t="str">
        <f>IFERROR(VLOOKUP($A8,Entries!$A:$F,5,FALSE),"")</f>
        <v>Pro-Test</v>
      </c>
      <c r="D8" s="70" t="str">
        <f>IFERROR(VLOOKUP($A8,Entries!$A:$F,6,FALSE),"")</f>
        <v>Hereford Falcons</v>
      </c>
      <c r="E8" s="71">
        <f>IF(SUMIF('DR (90)'!$A:$A,$A8,'DR (90)'!$D:$D)=0,"",SUMIF('DR (90)'!$A:$A,$A8,'DR (90)'!$D:$D))</f>
        <v>27</v>
      </c>
      <c r="F8" s="72">
        <f>IFERROR(VLOOKUP(A8,'SJ (90)'!A:D,4,FALSE),"")</f>
        <v>0</v>
      </c>
      <c r="G8" s="71">
        <f>IFERROR(VLOOKUP(A8,'XCT (90)'!A:D,4,FALSE),"")</f>
        <v>12</v>
      </c>
      <c r="H8" s="73" t="str">
        <f>IF(G8=0,SUMIF('XCT (90)'!A:A,$A8,'XCT (90)'!B:B),"")</f>
        <v/>
      </c>
      <c r="I8" s="72">
        <f>IFERROR(VLOOKUP(A8,'XC (90)'!A:B,2,FALSE),"")</f>
        <v>20</v>
      </c>
      <c r="J8" s="71">
        <f t="shared" si="1"/>
        <v>59</v>
      </c>
      <c r="K8" s="74">
        <f t="shared" si="0"/>
        <v>14</v>
      </c>
    </row>
    <row r="9" spans="1:11" s="64" customFormat="1" ht="27.75" customHeight="1" x14ac:dyDescent="0.2">
      <c r="A9" s="69">
        <v>156</v>
      </c>
      <c r="B9" s="70" t="str">
        <f>IFERROR(VLOOKUP($A9,Entries!$A:$F,4,FALSE),"")</f>
        <v>Rachel Tippins</v>
      </c>
      <c r="C9" s="70" t="str">
        <f>IFERROR(VLOOKUP($A9,Entries!$A:$F,5,FALSE),"")</f>
        <v>Ryan's Spot</v>
      </c>
      <c r="D9" s="70" t="str">
        <f>IFERROR(VLOOKUP($A9,Entries!$A:$F,6,FALSE),"")</f>
        <v>Hereford Falcons</v>
      </c>
      <c r="E9" s="71">
        <f>IF(SUMIF('DR (90)'!$A:$A,$A9,'DR (90)'!$D:$D)=0,"",SUMIF('DR (90)'!$A:$A,$A9,'DR (90)'!$D:$D))</f>
        <v>33.799999999999997</v>
      </c>
      <c r="F9" s="72">
        <f>IFERROR(VLOOKUP(A9,'SJ (90)'!A:D,4,FALSE),"")</f>
        <v>0</v>
      </c>
      <c r="G9" s="71">
        <f>IFERROR(VLOOKUP(A9,'XCT (90)'!A:D,4,FALSE),"")</f>
        <v>4.8</v>
      </c>
      <c r="H9" s="73" t="str">
        <f>IF(G9=0,SUMIF('XCT (90)'!A:A,$A9,'XCT (90)'!B:B),"")</f>
        <v/>
      </c>
      <c r="I9" s="72">
        <f>IFERROR(VLOOKUP(A9,'XC (90)'!A:B,2,FALSE),"")</f>
        <v>0</v>
      </c>
      <c r="J9" s="71">
        <f t="shared" si="1"/>
        <v>38.599999999999994</v>
      </c>
      <c r="K9" s="74">
        <f t="shared" si="0"/>
        <v>7</v>
      </c>
    </row>
    <row r="10" spans="1:11" s="64" customFormat="1" ht="27.75" customHeight="1" x14ac:dyDescent="0.2">
      <c r="A10" s="69">
        <v>157</v>
      </c>
      <c r="B10" s="70" t="str">
        <f>IFERROR(VLOOKUP($A10,Entries!$A:$F,4,FALSE),"")</f>
        <v>Christina Manship</v>
      </c>
      <c r="C10" s="70" t="str">
        <f>IFERROR(VLOOKUP($A10,Entries!$A:$F,5,FALSE),"")</f>
        <v>Mohoreen Missis</v>
      </c>
      <c r="D10" s="70" t="str">
        <f>IFERROR(VLOOKUP($A10,Entries!$A:$F,6,FALSE),"")</f>
        <v>Vale of Usk</v>
      </c>
      <c r="E10" s="71">
        <f>IF(SUMIF('DR (90)'!$A:$A,$A10,'DR (90)'!$D:$D)=0,"",SUMIF('DR (90)'!$A:$A,$A10,'DR (90)'!$D:$D))</f>
        <v>36</v>
      </c>
      <c r="F10" s="72">
        <f>IFERROR(VLOOKUP(A10,'SJ (90)'!A:D,4,FALSE),"")</f>
        <v>8</v>
      </c>
      <c r="G10" s="71">
        <f>IFERROR(VLOOKUP(A10,'XCT (90)'!A:D,4,FALSE),"")</f>
        <v>8.4</v>
      </c>
      <c r="H10" s="73" t="str">
        <f>IF(G10=0,SUMIF('XCT (90)'!A:A,$A10,'XCT (90)'!B:B),"")</f>
        <v/>
      </c>
      <c r="I10" s="72">
        <f>IFERROR(VLOOKUP(A10,'XC (90)'!A:B,2,FALSE),"")</f>
        <v>0</v>
      </c>
      <c r="J10" s="71">
        <f t="shared" ref="J10:J21" si="2">IF(F10="E","E",IF(I10="E","E",IF(F10="R","R",IF(I10="R","R",SUM(E10:F10,I10)+IF(G10="",0,IF(G10&gt;0,G10,-G10))))))</f>
        <v>52.4</v>
      </c>
      <c r="K10" s="74">
        <f t="shared" si="0"/>
        <v>13</v>
      </c>
    </row>
    <row r="11" spans="1:11" s="64" customFormat="1" ht="27.75" customHeight="1" x14ac:dyDescent="0.2">
      <c r="A11" s="69">
        <v>158</v>
      </c>
      <c r="B11" s="70" t="str">
        <f>IFERROR(VLOOKUP($A11,Entries!$A:$F,4,FALSE),"")</f>
        <v>Bethan Thomas</v>
      </c>
      <c r="C11" s="70" t="str">
        <f>IFERROR(VLOOKUP($A11,Entries!$A:$F,5,FALSE),"")</f>
        <v>Bengi Mondeed</v>
      </c>
      <c r="D11" s="70" t="str">
        <f>IFERROR(VLOOKUP($A11,Entries!$A:$F,6,FALSE),"")</f>
        <v>Vale of Usk</v>
      </c>
      <c r="E11" s="71">
        <f>IF(SUMIF('DR (90)'!$A:$A,$A11,'DR (90)'!$D:$D)=0,"",SUMIF('DR (90)'!$A:$A,$A11,'DR (90)'!$D:$D))</f>
        <v>30.3</v>
      </c>
      <c r="F11" s="72">
        <f>IFERROR(VLOOKUP(A11,'SJ (90)'!A:D,4,FALSE),"")</f>
        <v>0</v>
      </c>
      <c r="G11" s="71" t="str">
        <f>IFERROR(VLOOKUP(A11,'XCT (90)'!A:D,4,FALSE),"")</f>
        <v/>
      </c>
      <c r="H11" s="73" t="str">
        <f>IF(G11=0,SUMIF('XCT (90)'!A:A,$A11,'XCT (90)'!B:B),"")</f>
        <v/>
      </c>
      <c r="I11" s="72" t="str">
        <f>IFERROR(VLOOKUP(A11,'XC (90)'!A:B,2,FALSE),"")</f>
        <v>E</v>
      </c>
      <c r="J11" s="71" t="str">
        <f t="shared" si="2"/>
        <v>E</v>
      </c>
      <c r="K11" s="74" t="str">
        <f t="shared" si="0"/>
        <v/>
      </c>
    </row>
    <row r="12" spans="1:11" s="64" customFormat="1" ht="27.75" customHeight="1" x14ac:dyDescent="0.2">
      <c r="A12" s="69">
        <v>159</v>
      </c>
      <c r="B12" s="70" t="str">
        <f>IFERROR(VLOOKUP($A12,Entries!$A:$F,4,FALSE),"")</f>
        <v>Lea Ryder</v>
      </c>
      <c r="C12" s="70" t="str">
        <f>IFERROR(VLOOKUP($A12,Entries!$A:$F,5,FALSE),"")</f>
        <v>Chaos Theory</v>
      </c>
      <c r="D12" s="70" t="str">
        <f>IFERROR(VLOOKUP($A12,Entries!$A:$F,6,FALSE),"")</f>
        <v>Vale of Usk</v>
      </c>
      <c r="E12" s="71">
        <f>IF(SUMIF('DR (90)'!$A:$A,$A12,'DR (90)'!$D:$D)=0,"",SUMIF('DR (90)'!$A:$A,$A12,'DR (90)'!$D:$D))</f>
        <v>27.3</v>
      </c>
      <c r="F12" s="72">
        <f>IFERROR(VLOOKUP(A12,'SJ (90)'!A:D,4,FALSE),"")</f>
        <v>0</v>
      </c>
      <c r="G12" s="71">
        <f>IFERROR(VLOOKUP(A12,'XCT (90)'!A:D,4,FALSE),"")</f>
        <v>14</v>
      </c>
      <c r="H12" s="73" t="str">
        <f>IF(G12=0,SUMIF('XCT (90)'!A:A,$A12,'XCT (90)'!B:B),"")</f>
        <v/>
      </c>
      <c r="I12" s="72">
        <f>IFERROR(VLOOKUP(A12,'XC (90)'!A:B,2,FALSE),"")</f>
        <v>0</v>
      </c>
      <c r="J12" s="71">
        <f t="shared" si="2"/>
        <v>41.3</v>
      </c>
      <c r="K12" s="74">
        <f t="shared" si="0"/>
        <v>10</v>
      </c>
    </row>
    <row r="13" spans="1:11" s="64" customFormat="1" ht="27.75" customHeight="1" x14ac:dyDescent="0.2">
      <c r="A13" s="69">
        <v>160</v>
      </c>
      <c r="B13" s="70" t="str">
        <f>IFERROR(VLOOKUP($A13,Entries!$A:$F,4,FALSE),"")</f>
        <v>Kirstie Kirk</v>
      </c>
      <c r="C13" s="70" t="str">
        <f>IFERROR(VLOOKUP($A13,Entries!$A:$F,5,FALSE),"")</f>
        <v>Rhiwderin Ringo</v>
      </c>
      <c r="D13" s="70" t="str">
        <f>IFERROR(VLOOKUP($A13,Entries!$A:$F,6,FALSE),"")</f>
        <v>Vale of Usk</v>
      </c>
      <c r="E13" s="71">
        <f>IF(SUMIF('DR (90)'!$A:$A,$A13,'DR (90)'!$D:$D)=0,"",SUMIF('DR (90)'!$A:$A,$A13,'DR (90)'!$D:$D))</f>
        <v>37</v>
      </c>
      <c r="F13" s="72">
        <f>IFERROR(VLOOKUP(A13,'SJ (90)'!A:D,4,FALSE),"")</f>
        <v>0</v>
      </c>
      <c r="G13" s="71">
        <f>IFERROR(VLOOKUP(A13,'XCT (90)'!A:D,4,FALSE),"")</f>
        <v>2</v>
      </c>
      <c r="H13" s="73" t="str">
        <f>IF(G13=0,SUMIF('XCT (90)'!A:A,$A13,'XCT (90)'!B:B),"")</f>
        <v/>
      </c>
      <c r="I13" s="72">
        <f>IFERROR(VLOOKUP(A13,'XC (90)'!A:B,2,FALSE),"")</f>
        <v>0</v>
      </c>
      <c r="J13" s="71">
        <f t="shared" si="2"/>
        <v>39</v>
      </c>
      <c r="K13" s="74">
        <f t="shared" si="0"/>
        <v>8</v>
      </c>
    </row>
    <row r="14" spans="1:11" s="64" customFormat="1" ht="27.75" customHeight="1" x14ac:dyDescent="0.2">
      <c r="A14" s="69">
        <v>161</v>
      </c>
      <c r="B14" s="70" t="str">
        <f>IFERROR(VLOOKUP($A14,Entries!$A:$F,4,FALSE),"")</f>
        <v>Helen Reader</v>
      </c>
      <c r="C14" s="70" t="str">
        <f>IFERROR(VLOOKUP($A14,Entries!$A:$F,5,FALSE),"")</f>
        <v>Tinghely Rocket</v>
      </c>
      <c r="D14" s="70" t="str">
        <f>IFERROR(VLOOKUP($A14,Entries!$A:$F,6,FALSE),"")</f>
        <v>Cardiff &amp; Vale</v>
      </c>
      <c r="E14" s="71">
        <f>IF(SUMIF('DR (90)'!$A:$A,$A14,'DR (90)'!$D:$D)=0,"",SUMIF('DR (90)'!$A:$A,$A14,'DR (90)'!$D:$D))</f>
        <v>27.5</v>
      </c>
      <c r="F14" s="72">
        <f>IFERROR(VLOOKUP(A14,'SJ (90)'!A:D,4,FALSE),"")</f>
        <v>0</v>
      </c>
      <c r="G14" s="71">
        <f>IFERROR(VLOOKUP(A14,'XCT (90)'!A:D,4,FALSE),"")</f>
        <v>0</v>
      </c>
      <c r="H14" s="73">
        <f>IF(G14=0,SUMIF('XCT (90)'!A:A,$A14,'XCT (90)'!B:B),"")</f>
        <v>4.28</v>
      </c>
      <c r="I14" s="72">
        <f>IFERROR(VLOOKUP(A14,'XC (90)'!A:B,2,FALSE),"")</f>
        <v>0</v>
      </c>
      <c r="J14" s="71">
        <f t="shared" si="2"/>
        <v>27.5</v>
      </c>
      <c r="K14" s="74">
        <f t="shared" si="0"/>
        <v>1</v>
      </c>
    </row>
    <row r="15" spans="1:11" s="64" customFormat="1" ht="27.75" customHeight="1" x14ac:dyDescent="0.2">
      <c r="A15" s="69">
        <v>162</v>
      </c>
      <c r="B15" s="70" t="str">
        <f>IFERROR(VLOOKUP($A15,Entries!$A:$F,4,FALSE),"")</f>
        <v>Sian Humphreys</v>
      </c>
      <c r="C15" s="70" t="str">
        <f>IFERROR(VLOOKUP($A15,Entries!$A:$F,5,FALSE),"")</f>
        <v>Ginnies Victory</v>
      </c>
      <c r="D15" s="70" t="str">
        <f>IFERROR(VLOOKUP($A15,Entries!$A:$F,6,FALSE),"")</f>
        <v>Cardiff &amp; Vale</v>
      </c>
      <c r="E15" s="71">
        <f>IF(SUMIF('DR (90)'!$A:$A,$A15,'DR (90)'!$D:$D)=0,"",SUMIF('DR (90)'!$A:$A,$A15,'DR (90)'!$D:$D))</f>
        <v>33</v>
      </c>
      <c r="F15" s="72">
        <f>IFERROR(VLOOKUP(A15,'SJ (90)'!A:D,4,FALSE),"")</f>
        <v>0</v>
      </c>
      <c r="G15" s="71">
        <f>IFERROR(VLOOKUP(A15,'XCT (90)'!A:D,4,FALSE),"")</f>
        <v>-7.2</v>
      </c>
      <c r="H15" s="73" t="str">
        <f>IF(G15=0,SUMIF('XCT (90)'!A:A,$A15,'XCT (90)'!B:B),"")</f>
        <v/>
      </c>
      <c r="I15" s="72">
        <f>IFERROR(VLOOKUP(A15,'XC (90)'!A:B,2,FALSE),"")</f>
        <v>0</v>
      </c>
      <c r="J15" s="71">
        <f t="shared" si="2"/>
        <v>40.200000000000003</v>
      </c>
      <c r="K15" s="74">
        <f t="shared" si="0"/>
        <v>9</v>
      </c>
    </row>
    <row r="16" spans="1:11" s="64" customFormat="1" ht="27.75" customHeight="1" x14ac:dyDescent="0.2">
      <c r="A16" s="69">
        <v>163</v>
      </c>
      <c r="B16" s="70" t="str">
        <f>IFERROR(VLOOKUP($A16,Entries!$A:$F,4,FALSE),"")</f>
        <v>Lindsay Griffiths</v>
      </c>
      <c r="C16" s="70" t="str">
        <f>IFERROR(VLOOKUP($A16,Entries!$A:$F,5,FALSE),"")</f>
        <v>Primitive Morning</v>
      </c>
      <c r="D16" s="70" t="str">
        <f>IFERROR(VLOOKUP($A16,Entries!$A:$F,6,FALSE),"")</f>
        <v>Cardiff &amp; Vale</v>
      </c>
      <c r="E16" s="71">
        <f>IF(SUMIF('DR (90)'!$A:$A,$A16,'DR (90)'!$D:$D)=0,"",SUMIF('DR (90)'!$A:$A,$A16,'DR (90)'!$D:$D))</f>
        <v>29.8</v>
      </c>
      <c r="F16" s="72">
        <f>IFERROR(VLOOKUP(A16,'SJ (90)'!A:D,4,FALSE),"")</f>
        <v>0</v>
      </c>
      <c r="G16" s="71">
        <f>IFERROR(VLOOKUP(A16,'XCT (90)'!A:D,4,FALSE),"")</f>
        <v>0</v>
      </c>
      <c r="H16" s="73">
        <f>IF(G16=0,SUMIF('XCT (90)'!A:A,$A16,'XCT (90)'!B:B),"")</f>
        <v>4.26</v>
      </c>
      <c r="I16" s="72">
        <f>IFERROR(VLOOKUP(A16,'XC (90)'!A:B,2,FALSE),"")</f>
        <v>0</v>
      </c>
      <c r="J16" s="71">
        <f t="shared" si="2"/>
        <v>29.8</v>
      </c>
      <c r="K16" s="74">
        <f t="shared" si="0"/>
        <v>2</v>
      </c>
    </row>
    <row r="17" spans="1:11" s="64" customFormat="1" ht="27.75" customHeight="1" x14ac:dyDescent="0.2">
      <c r="A17" s="69">
        <v>164</v>
      </c>
      <c r="B17" s="70" t="str">
        <f>IFERROR(VLOOKUP($A17,Entries!$A:$F,4,FALSE),"")</f>
        <v>Isobel Morgan</v>
      </c>
      <c r="C17" s="70" t="str">
        <f>IFERROR(VLOOKUP($A17,Entries!$A:$F,5,FALSE),"")</f>
        <v>Watch Me</v>
      </c>
      <c r="D17" s="70" t="str">
        <f>IFERROR(VLOOKUP($A17,Entries!$A:$F,6,FALSE),"")</f>
        <v>Cardiff &amp; Vale</v>
      </c>
      <c r="E17" s="71">
        <f>IF(SUMIF('DR (90)'!$A:$A,$A17,'DR (90)'!$D:$D)=0,"",SUMIF('DR (90)'!$A:$A,$A17,'DR (90)'!$D:$D))</f>
        <v>29.8</v>
      </c>
      <c r="F17" s="72">
        <f>IFERROR(VLOOKUP(A17,'SJ (90)'!A:D,4,FALSE),"")</f>
        <v>4</v>
      </c>
      <c r="G17" s="71">
        <f>IFERROR(VLOOKUP(A17,'XCT (90)'!A:D,4,FALSE),"")</f>
        <v>0</v>
      </c>
      <c r="H17" s="73">
        <f>IF(G17=0,SUMIF('XCT (90)'!A:A,$A17,'XCT (90)'!B:B),"")</f>
        <v>4.2699999999999996</v>
      </c>
      <c r="I17" s="72">
        <f>IFERROR(VLOOKUP(A17,'XC (90)'!A:B,2,FALSE),"")</f>
        <v>0</v>
      </c>
      <c r="J17" s="71">
        <f t="shared" si="2"/>
        <v>33.799999999999997</v>
      </c>
      <c r="K17" s="74">
        <f t="shared" si="0"/>
        <v>5</v>
      </c>
    </row>
    <row r="18" spans="1:11" s="64" customFormat="1" ht="27.75" customHeight="1" x14ac:dyDescent="0.2">
      <c r="A18" s="69">
        <v>165</v>
      </c>
      <c r="B18" s="70" t="str">
        <f>IFERROR(VLOOKUP($A18,Entries!$A:$F,4,FALSE),"")</f>
        <v>Anna Tucker</v>
      </c>
      <c r="C18" s="70" t="str">
        <f>IFERROR(VLOOKUP($A18,Entries!$A:$F,5,FALSE),"")</f>
        <v>Celtic Song</v>
      </c>
      <c r="D18" s="70" t="str">
        <f>IFERROR(VLOOKUP($A18,Entries!$A:$F,6,FALSE),"")</f>
        <v>Y Fenni</v>
      </c>
      <c r="E18" s="71">
        <f>IF(SUMIF('DR (90)'!$A:$A,$A18,'DR (90)'!$D:$D)=0,"",SUMIF('DR (90)'!$A:$A,$A18,'DR (90)'!$D:$D))</f>
        <v>31.8</v>
      </c>
      <c r="F18" s="72">
        <f>IFERROR(VLOOKUP(A18,'SJ (90)'!A:D,4,FALSE),"")</f>
        <v>4</v>
      </c>
      <c r="G18" s="71">
        <f>IFERROR(VLOOKUP(A18,'XCT (90)'!A:D,4,FALSE),"")</f>
        <v>10</v>
      </c>
      <c r="H18" s="73" t="str">
        <f>IF(G18=0,SUMIF('XCT (90)'!A:A,$A18,'XCT (90)'!B:B),"")</f>
        <v/>
      </c>
      <c r="I18" s="72">
        <f>IFERROR(VLOOKUP(A18,'XC (90)'!A:B,2,FALSE),"")</f>
        <v>0</v>
      </c>
      <c r="J18" s="71">
        <f t="shared" si="2"/>
        <v>45.8</v>
      </c>
      <c r="K18" s="74">
        <f t="shared" si="0"/>
        <v>12</v>
      </c>
    </row>
    <row r="19" spans="1:11" s="64" customFormat="1" ht="27.75" customHeight="1" x14ac:dyDescent="0.2">
      <c r="A19" s="69">
        <v>166</v>
      </c>
      <c r="B19" s="70" t="str">
        <f>IFERROR(VLOOKUP($A19,Entries!$A:$F,4,FALSE),"")</f>
        <v>Lisa Lindsay</v>
      </c>
      <c r="C19" s="70" t="str">
        <f>IFERROR(VLOOKUP($A19,Entries!$A:$F,5,FALSE),"")</f>
        <v>Diamond Quest</v>
      </c>
      <c r="D19" s="70" t="str">
        <f>IFERROR(VLOOKUP($A19,Entries!$A:$F,6,FALSE),"")</f>
        <v>Southerndown</v>
      </c>
      <c r="E19" s="71">
        <f>IF(SUMIF('DR (90)'!$A:$A,$A19,'DR (90)'!$D:$D)=0,"",SUMIF('DR (90)'!$A:$A,$A19,'DR (90)'!$D:$D))</f>
        <v>32.299999999999997</v>
      </c>
      <c r="F19" s="72">
        <f>IFERROR(VLOOKUP(A19,'SJ (90)'!A:D,4,FALSE),"")</f>
        <v>0</v>
      </c>
      <c r="G19" s="71">
        <f>IFERROR(VLOOKUP(A19,'XCT (90)'!A:D,4,FALSE),"")</f>
        <v>1.2</v>
      </c>
      <c r="H19" s="73" t="str">
        <f>IF(G19=0,SUMIF('XCT (90)'!A:A,$A19,'XCT (90)'!B:B),"")</f>
        <v/>
      </c>
      <c r="I19" s="72">
        <f>IFERROR(VLOOKUP(A19,'XC (90)'!A:B,2,FALSE),"")</f>
        <v>0</v>
      </c>
      <c r="J19" s="71">
        <f t="shared" si="2"/>
        <v>33.5</v>
      </c>
      <c r="K19" s="74">
        <f t="shared" si="0"/>
        <v>4</v>
      </c>
    </row>
    <row r="20" spans="1:11" s="64" customFormat="1" ht="27.75" customHeight="1" x14ac:dyDescent="0.2">
      <c r="A20" s="69">
        <v>167</v>
      </c>
      <c r="B20" s="70" t="str">
        <f>IFERROR(VLOOKUP($A20,Entries!$A:$F,4,FALSE),"")</f>
        <v>Tracey Evans</v>
      </c>
      <c r="C20" s="70" t="str">
        <f>IFERROR(VLOOKUP($A20,Entries!$A:$F,5,FALSE),"")</f>
        <v>Whitestream Lady II</v>
      </c>
      <c r="D20" s="70" t="str">
        <f>IFERROR(VLOOKUP($A20,Entries!$A:$F,6,FALSE),"")</f>
        <v>Southerndown</v>
      </c>
      <c r="E20" s="71">
        <f>IF(SUMIF('DR (90)'!$A:$A,$A20,'DR (90)'!$D:$D)=0,"",SUMIF('DR (90)'!$A:$A,$A20,'DR (90)'!$D:$D))</f>
        <v>40.5</v>
      </c>
      <c r="F20" s="72" t="str">
        <f>IFERROR(VLOOKUP(A20,'SJ (90)'!A:D,4,FALSE),"")</f>
        <v>E</v>
      </c>
      <c r="G20" s="71" t="str">
        <f>IFERROR(VLOOKUP(A20,'XCT (90)'!A:D,4,FALSE),"")</f>
        <v/>
      </c>
      <c r="H20" s="73" t="str">
        <f>IF(G20=0,SUMIF('XCT (90)'!A:A,$A20,'XCT (90)'!B:B),"")</f>
        <v/>
      </c>
      <c r="I20" s="72" t="str">
        <f>IFERROR(VLOOKUP(A20,'XC (90)'!A:B,2,FALSE),"")</f>
        <v/>
      </c>
      <c r="J20" s="71" t="str">
        <f t="shared" si="2"/>
        <v>E</v>
      </c>
      <c r="K20" s="74" t="str">
        <f t="shared" si="0"/>
        <v/>
      </c>
    </row>
    <row r="21" spans="1:11" s="64" customFormat="1" ht="27.75" customHeight="1" x14ac:dyDescent="0.2">
      <c r="A21" s="69">
        <v>168</v>
      </c>
      <c r="B21" s="70" t="str">
        <f>IFERROR(VLOOKUP($A21,Entries!$A:$F,4,FALSE),"")</f>
        <v>Hollie Cartwright</v>
      </c>
      <c r="C21" s="70" t="str">
        <f>IFERROR(VLOOKUP($A21,Entries!$A:$F,5,FALSE),"")</f>
        <v>Chi for Tina</v>
      </c>
      <c r="D21" s="70" t="str">
        <f>IFERROR(VLOOKUP($A21,Entries!$A:$F,6,FALSE),"")</f>
        <v>Marden</v>
      </c>
      <c r="E21" s="71">
        <f>IF(SUMIF('DR (90)'!$A:$A,$A21,'DR (90)'!$D:$D)=0,"",SUMIF('DR (90)'!$A:$A,$A21,'DR (90)'!$D:$D))</f>
        <v>37.5</v>
      </c>
      <c r="F21" s="72">
        <f>IFERROR(VLOOKUP(A21,'SJ (90)'!A:D,4,FALSE),"")</f>
        <v>0</v>
      </c>
      <c r="G21" s="71">
        <f>IFERROR(VLOOKUP(A21,'XCT (90)'!A:D,4,FALSE),"")</f>
        <v>9.6</v>
      </c>
      <c r="H21" s="73" t="str">
        <f>IF(G21=0,SUMIF('XCT (90)'!A:A,$A21,'XCT (90)'!B:B),"")</f>
        <v/>
      </c>
      <c r="I21" s="72">
        <f>IFERROR(VLOOKUP(A21,'XC (90)'!A:B,2,FALSE),"")</f>
        <v>60</v>
      </c>
      <c r="J21" s="71">
        <f t="shared" si="2"/>
        <v>107.1</v>
      </c>
      <c r="K21" s="74">
        <f t="shared" si="0"/>
        <v>15</v>
      </c>
    </row>
    <row r="22" spans="1:11" s="64" customFormat="1" ht="27.75" customHeight="1" x14ac:dyDescent="0.2">
      <c r="A22" s="69">
        <v>169</v>
      </c>
      <c r="B22" s="70" t="str">
        <f>IFERROR(VLOOKUP($A22,Entries!$A:$F,4,FALSE),"")</f>
        <v>Katie Matthews</v>
      </c>
      <c r="C22" s="70" t="str">
        <f>IFERROR(VLOOKUP($A22,Entries!$A:$F,5,FALSE),"")</f>
        <v>Captain Camelot</v>
      </c>
      <c r="D22" s="70" t="str">
        <f>IFERROR(VLOOKUP($A22,Entries!$A:$F,6,FALSE),"")</f>
        <v>Torfaen</v>
      </c>
      <c r="E22" s="71">
        <f>IF(SUMIF('DR (90)'!$A:$A,$A22,'DR (90)'!$D:$D)=0,"",SUMIF('DR (90)'!$A:$A,$A22,'DR (90)'!$D:$D))</f>
        <v>34</v>
      </c>
      <c r="F22" s="72">
        <f>IFERROR(VLOOKUP(A22,'SJ (90)'!A:D,4,FALSE),"")</f>
        <v>0</v>
      </c>
      <c r="G22" s="71">
        <f>IFERROR(VLOOKUP(A22,'XCT (90)'!A:D,4,FALSE),"")</f>
        <v>9.1999999999999993</v>
      </c>
      <c r="H22" s="73" t="str">
        <f>IF(G22=0,SUMIF('XCT (90)'!A:A,$A22,'XCT (90)'!B:B),"")</f>
        <v/>
      </c>
      <c r="I22" s="72">
        <f>IFERROR(VLOOKUP(A22,'XC (90)'!A:B,2,FALSE),"")</f>
        <v>0</v>
      </c>
      <c r="J22" s="71">
        <f t="shared" si="1"/>
        <v>43.2</v>
      </c>
      <c r="K22" s="74">
        <f t="shared" si="0"/>
        <v>11</v>
      </c>
    </row>
    <row r="23" spans="1:11" s="64" customFormat="1" ht="27.75" customHeight="1" x14ac:dyDescent="0.15">
      <c r="A23" s="69">
        <v>170</v>
      </c>
      <c r="B23" s="70" t="str">
        <f>IFERROR(VLOOKUP($A23,Entries!$A:$F,4,FALSE),"")</f>
        <v>Julia Zorab</v>
      </c>
      <c r="C23" s="70" t="str">
        <f>IFERROR(VLOOKUP($A23,Entries!$A:$F,5,FALSE),"")</f>
        <v>Treliver Dilly the Pink</v>
      </c>
      <c r="D23" s="70" t="str">
        <f>IFERROR(VLOOKUP($A23,Entries!$A:$F,6,FALSE),"")</f>
        <v>Wye Valley</v>
      </c>
      <c r="E23" s="71">
        <f>IF(SUMIF('DR (90)'!$A:$A,$A23,'DR (90)'!$D:$D)=0,"",SUMIF('DR (90)'!$A:$A,$A23,'DR (90)'!$D:$D))</f>
        <v>32.299999999999997</v>
      </c>
      <c r="F23" s="72">
        <f>IFERROR(VLOOKUP(A23,'SJ (90)'!A:D,4,FALSE),"")</f>
        <v>0</v>
      </c>
      <c r="G23" s="71">
        <f>IFERROR(VLOOKUP(A23,'XCT (90)'!A:D,4,FALSE),"")</f>
        <v>0</v>
      </c>
      <c r="H23" s="73">
        <f>IF(G23=0,SUMIF('XCT (90)'!A:A,$A23,'XCT (90)'!B:B),"")</f>
        <v>4.37</v>
      </c>
      <c r="I23" s="72">
        <f>IFERROR(VLOOKUP(A23,'XC (90)'!A:B,2,FALSE),"")</f>
        <v>0</v>
      </c>
      <c r="J23" s="71">
        <f t="shared" si="1"/>
        <v>32.299999999999997</v>
      </c>
      <c r="K23" s="74">
        <f t="shared" si="0"/>
        <v>3</v>
      </c>
    </row>
  </sheetData>
  <conditionalFormatting sqref="A6:A9 A11:A12 A14:A15 A17:A18 A20:A21 A23">
    <cfRule type="expression" dxfId="63" priority="4">
      <formula>A6=""</formula>
    </cfRule>
  </conditionalFormatting>
  <conditionalFormatting sqref="K1:K9 K22:K1048576">
    <cfRule type="duplicateValues" dxfId="62" priority="3"/>
  </conditionalFormatting>
  <conditionalFormatting sqref="A10 A13 A16 A19 A22">
    <cfRule type="expression" dxfId="61" priority="2">
      <formula>A10=""</formula>
    </cfRule>
  </conditionalFormatting>
  <conditionalFormatting sqref="K10:K21">
    <cfRule type="duplicateValues" dxfId="60" priority="1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K29"/>
  <sheetViews>
    <sheetView tabSelected="1" topLeftCell="A3" zoomScale="90" zoomScaleNormal="90" workbookViewId="0">
      <pane ySplit="3" topLeftCell="A11" activePane="bottomLeft" state="frozen"/>
      <selection activeCell="E6" sqref="E6:I6"/>
      <selection pane="bottomLeft" activeCell="J7" sqref="J7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76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5" t="s">
        <v>102</v>
      </c>
      <c r="F3" s="29"/>
    </row>
    <row r="4" spans="1:11" ht="4.5" customHeight="1" x14ac:dyDescent="0.15">
      <c r="F4" s="29"/>
    </row>
    <row r="5" spans="1:11" s="68" customForma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7" t="s">
        <v>11</v>
      </c>
      <c r="F5" s="66" t="s">
        <v>9</v>
      </c>
      <c r="G5" s="66" t="s">
        <v>12</v>
      </c>
      <c r="H5" s="66" t="s">
        <v>16</v>
      </c>
      <c r="I5" s="66" t="s">
        <v>13</v>
      </c>
      <c r="J5" s="66" t="s">
        <v>10</v>
      </c>
      <c r="K5" s="66" t="s">
        <v>14</v>
      </c>
    </row>
    <row r="6" spans="1:11" s="64" customFormat="1" ht="27.75" customHeight="1" x14ac:dyDescent="0.15">
      <c r="A6" s="69">
        <v>201</v>
      </c>
      <c r="B6" s="70" t="str">
        <f>IFERROR(VLOOKUP($A6,Entries!$A:$F,4,FALSE),"")</f>
        <v>Katie Kneen</v>
      </c>
      <c r="C6" s="70" t="str">
        <f>IFERROR(VLOOKUP($A6,Entries!$A:$F,5,FALSE),"")</f>
        <v>Springtime Moonshine</v>
      </c>
      <c r="D6" s="70" t="str">
        <f>IFERROR(VLOOKUP($A6,Entries!$A:$F,6,FALSE),"")</f>
        <v>Severn Vale</v>
      </c>
      <c r="E6" s="71">
        <f>IF(SUMIF('DR (90)'!$A:$A,$A6,'DR (90)'!$D:$D)=0,"",SUMIF('DR (90)'!$A:$A,$A6,'DR (90)'!$D:$D))</f>
        <v>35.799999999999997</v>
      </c>
      <c r="F6" s="72" t="str">
        <f>IFERROR(VLOOKUP(A6,'SJ (90)'!A:D,4,FALSE),"")</f>
        <v>E</v>
      </c>
      <c r="G6" s="71" t="str">
        <f>IFERROR(VLOOKUP(A6,'XCT (90)'!A:D,4,FALSE),"")</f>
        <v/>
      </c>
      <c r="H6" s="73" t="str">
        <f>IF(G6=0,SUMIF('XCT (90)'!A:A,$A6,'XCT (90)'!B:B),"")</f>
        <v/>
      </c>
      <c r="I6" s="72">
        <f>IFERROR(VLOOKUP(A6,'XC (90)'!A:B,2,FALSE),"")</f>
        <v>0</v>
      </c>
      <c r="J6" s="71" t="str">
        <f>IF(F6="E","E",IF(I6="E","E",IF(F6="R","R",IF(I6="R","R",SUM(E6:F6,I6)+IF(G6="",0,IF(G6&gt;0,G6,-G6))))))</f>
        <v>E</v>
      </c>
      <c r="K6" s="74" t="str">
        <f t="shared" ref="K6:K29" si="0">IFERROR(RANK(J6,J$6:J$29,1),"")</f>
        <v/>
      </c>
    </row>
    <row r="7" spans="1:11" s="64" customFormat="1" ht="27.75" customHeight="1" x14ac:dyDescent="0.2">
      <c r="A7" s="69">
        <v>202</v>
      </c>
      <c r="B7" s="70" t="str">
        <f>IFERROR(VLOOKUP($A7,Entries!$A:$F,4,FALSE),"")</f>
        <v>Annette Sawyer</v>
      </c>
      <c r="C7" s="70" t="str">
        <f>IFERROR(VLOOKUP($A7,Entries!$A:$F,5,FALSE),"")</f>
        <v>Roxy</v>
      </c>
      <c r="D7" s="70" t="str">
        <f>IFERROR(VLOOKUP($A7,Entries!$A:$F,6,FALSE),"")</f>
        <v>Bath Bubbles</v>
      </c>
      <c r="E7" s="71" t="str">
        <f>IF(SUMIF('DR (90)'!$A:$A,$A7,'DR (90)'!$D:$D)=0,"",SUMIF('DR (90)'!$A:$A,$A7,'DR (90)'!$D:$D))</f>
        <v/>
      </c>
      <c r="F7" s="72" t="str">
        <f>IFERROR(VLOOKUP(A7,'SJ (90)'!A:D,4,FALSE),"")</f>
        <v/>
      </c>
      <c r="G7" s="71" t="str">
        <f>IFERROR(VLOOKUP(A7,'XCT (90)'!A:D,4,FALSE),"")</f>
        <v/>
      </c>
      <c r="H7" s="73" t="str">
        <f>IF(G7=0,SUMIF('XCT (90)'!A:A,$A7,'XCT (90)'!B:B),"")</f>
        <v/>
      </c>
      <c r="I7" s="72" t="str">
        <f>IFERROR(VLOOKUP(A7,'XC (90)'!A:B,2,FALSE),"")</f>
        <v/>
      </c>
      <c r="J7" s="71">
        <f t="shared" ref="J7:J12" si="1">IF(F7="E","E",IF(I7="E","E",IF(F7="R","R",IF(I7="R","R",SUM(E7:F7,I7)+IF(G7="",0,IF(G7&gt;0,G7,-G7))))))</f>
        <v>0</v>
      </c>
      <c r="K7" s="74">
        <f t="shared" si="0"/>
        <v>1</v>
      </c>
    </row>
    <row r="8" spans="1:11" s="64" customFormat="1" ht="27.75" customHeight="1" x14ac:dyDescent="0.2">
      <c r="A8" s="69">
        <v>203</v>
      </c>
      <c r="B8" s="70" t="str">
        <f>IFERROR(VLOOKUP($A8,Entries!$A:$F,4,FALSE),"")</f>
        <v>Alice Tollworthy</v>
      </c>
      <c r="C8" s="70" t="str">
        <f>IFERROR(VLOOKUP($A8,Entries!$A:$F,5,FALSE),"")</f>
        <v>Beau</v>
      </c>
      <c r="D8" s="70" t="str">
        <f>IFERROR(VLOOKUP($A8,Entries!$A:$F,6,FALSE),"")</f>
        <v>Bath Bubbles</v>
      </c>
      <c r="E8" s="71">
        <f>IF(SUMIF('DR (90)'!$A:$A,$A8,'DR (90)'!$D:$D)=0,"",SUMIF('DR (90)'!$A:$A,$A8,'DR (90)'!$D:$D))</f>
        <v>29.3</v>
      </c>
      <c r="F8" s="72">
        <f>IFERROR(VLOOKUP(A8,'SJ (90)'!A:D,4,FALSE),"")</f>
        <v>0</v>
      </c>
      <c r="G8" s="71">
        <f>IFERROR(VLOOKUP(A8,'XCT (90)'!A:D,4,FALSE),"")</f>
        <v>0</v>
      </c>
      <c r="H8" s="73">
        <f>IF(G8=0,SUMIF('XCT (90)'!A:A,$A8,'XCT (90)'!B:B),"")</f>
        <v>4.2699999999999996</v>
      </c>
      <c r="I8" s="72">
        <f>IFERROR(VLOOKUP(A8,'XC (90)'!A:B,2,FALSE),"")</f>
        <v>0</v>
      </c>
      <c r="J8" s="71">
        <f t="shared" si="1"/>
        <v>29.3</v>
      </c>
      <c r="K8" s="74">
        <f t="shared" si="0"/>
        <v>2</v>
      </c>
    </row>
    <row r="9" spans="1:11" s="64" customFormat="1" ht="27.75" customHeight="1" x14ac:dyDescent="0.2">
      <c r="A9" s="69">
        <v>204</v>
      </c>
      <c r="B9" s="70" t="str">
        <f>IFERROR(VLOOKUP($A9,Entries!$A:$F,4,FALSE),"")</f>
        <v>Nikki Cox</v>
      </c>
      <c r="C9" s="70" t="str">
        <f>IFERROR(VLOOKUP($A9,Entries!$A:$F,5,FALSE),"")</f>
        <v>Blackthorn Plover</v>
      </c>
      <c r="D9" s="70" t="str">
        <f>IFERROR(VLOOKUP($A9,Entries!$A:$F,6,FALSE),"")</f>
        <v>Bath Bubbles</v>
      </c>
      <c r="E9" s="71">
        <f>IF(SUMIF('DR (90)'!$A:$A,$A9,'DR (90)'!$D:$D)=0,"",SUMIF('DR (90)'!$A:$A,$A9,'DR (90)'!$D:$D))</f>
        <v>30.5</v>
      </c>
      <c r="F9" s="72">
        <f>IFERROR(VLOOKUP(A9,'SJ (90)'!A:D,4,FALSE),"")</f>
        <v>4</v>
      </c>
      <c r="G9" s="71">
        <f>IFERROR(VLOOKUP(A9,'XCT (90)'!A:D,4,FALSE),"")</f>
        <v>1.2</v>
      </c>
      <c r="H9" s="73" t="str">
        <f>IF(G9=0,SUMIF('XCT (90)'!A:A,$A9,'XCT (90)'!B:B),"")</f>
        <v/>
      </c>
      <c r="I9" s="72">
        <f>IFERROR(VLOOKUP(A9,'XC (90)'!A:B,2,FALSE),"")</f>
        <v>0</v>
      </c>
      <c r="J9" s="71">
        <f t="shared" si="1"/>
        <v>35.700000000000003</v>
      </c>
      <c r="K9" s="74">
        <f t="shared" si="0"/>
        <v>7</v>
      </c>
    </row>
    <row r="10" spans="1:11" s="64" customFormat="1" ht="27.75" customHeight="1" x14ac:dyDescent="0.2">
      <c r="A10" s="69">
        <v>205</v>
      </c>
      <c r="B10" s="70" t="str">
        <f>IFERROR(VLOOKUP($A10,Entries!$A:$F,4,FALSE),"")</f>
        <v>Jess Wills</v>
      </c>
      <c r="C10" s="70" t="str">
        <f>IFERROR(VLOOKUP($A10,Entries!$A:$F,5,FALSE),"")</f>
        <v>French Lady</v>
      </c>
      <c r="D10" s="70" t="str">
        <f>IFERROR(VLOOKUP($A10,Entries!$A:$F,6,FALSE),"")</f>
        <v>Bath Bubbles</v>
      </c>
      <c r="E10" s="71">
        <f>IF(SUMIF('DR (90)'!$A:$A,$A10,'DR (90)'!$D:$D)=0,"",SUMIF('DR (90)'!$A:$A,$A10,'DR (90)'!$D:$D))</f>
        <v>35.5</v>
      </c>
      <c r="F10" s="72">
        <f>IFERROR(VLOOKUP(A10,'SJ (90)'!A:D,4,FALSE),"")</f>
        <v>0</v>
      </c>
      <c r="G10" s="71">
        <f>IFERROR(VLOOKUP(A10,'XCT (90)'!A:D,4,FALSE),"")</f>
        <v>4.8</v>
      </c>
      <c r="H10" s="73" t="str">
        <f>IF(G10=0,SUMIF('XCT (90)'!A:A,$A10,'XCT (90)'!B:B),"")</f>
        <v/>
      </c>
      <c r="I10" s="72">
        <f>IFERROR(VLOOKUP(A10,'XC (90)'!A:B,2,FALSE),"")</f>
        <v>0</v>
      </c>
      <c r="J10" s="71">
        <f t="shared" si="1"/>
        <v>40.299999999999997</v>
      </c>
      <c r="K10" s="74">
        <f t="shared" si="0"/>
        <v>12</v>
      </c>
    </row>
    <row r="11" spans="1:11" s="64" customFormat="1" ht="27.75" customHeight="1" x14ac:dyDescent="0.15">
      <c r="A11" s="69">
        <v>206</v>
      </c>
      <c r="B11" s="70" t="str">
        <f>IFERROR(VLOOKUP($A11,Entries!$A:$F,4,FALSE),"")</f>
        <v>Victoria Stacey</v>
      </c>
      <c r="C11" s="70" t="str">
        <f>IFERROR(VLOOKUP($A11,Entries!$A:$F,5,FALSE),"")</f>
        <v>Highdale Autumn Sunrise</v>
      </c>
      <c r="D11" s="70" t="str">
        <f>IFERROR(VLOOKUP($A11,Entries!$A:$F,6,FALSE),"")</f>
        <v>Berkeley</v>
      </c>
      <c r="E11" s="71">
        <f>IF(SUMIF('DR (90)'!$A:$A,$A11,'DR (90)'!$D:$D)=0,"",SUMIF('DR (90)'!$A:$A,$A11,'DR (90)'!$D:$D))</f>
        <v>33.299999999999997</v>
      </c>
      <c r="F11" s="72">
        <f>IFERROR(VLOOKUP(A11,'SJ (90)'!A:D,4,FALSE),"")</f>
        <v>0</v>
      </c>
      <c r="G11" s="71">
        <f>IFERROR(VLOOKUP(A11,'XCT (90)'!A:D,4,FALSE),"")</f>
        <v>10.8</v>
      </c>
      <c r="H11" s="73" t="str">
        <f>IF(G11=0,SUMIF('XCT (90)'!A:A,$A11,'XCT (90)'!B:B),"")</f>
        <v/>
      </c>
      <c r="I11" s="72">
        <f>IFERROR(VLOOKUP(A11,'XC (90)'!A:B,2,FALSE),"")</f>
        <v>20</v>
      </c>
      <c r="J11" s="71">
        <f t="shared" si="1"/>
        <v>64.099999999999994</v>
      </c>
      <c r="K11" s="74">
        <f t="shared" si="0"/>
        <v>19</v>
      </c>
    </row>
    <row r="12" spans="1:11" s="64" customFormat="1" ht="27.75" customHeight="1" x14ac:dyDescent="0.2">
      <c r="A12" s="69">
        <v>207</v>
      </c>
      <c r="B12" s="70" t="str">
        <f>IFERROR(VLOOKUP($A12,Entries!$A:$F,4,FALSE),"")</f>
        <v>Naomi Watkins</v>
      </c>
      <c r="C12" s="70" t="str">
        <f>IFERROR(VLOOKUP($A12,Entries!$A:$F,5,FALSE),"")</f>
        <v>Roswat Ranger</v>
      </c>
      <c r="D12" s="70" t="str">
        <f>IFERROR(VLOOKUP($A12,Entries!$A:$F,6,FALSE),"")</f>
        <v>Berkeley</v>
      </c>
      <c r="E12" s="71">
        <f>IF(SUMIF('DR (90)'!$A:$A,$A12,'DR (90)'!$D:$D)=0,"",SUMIF('DR (90)'!$A:$A,$A12,'DR (90)'!$D:$D))</f>
        <v>32.799999999999997</v>
      </c>
      <c r="F12" s="72">
        <f>IFERROR(VLOOKUP(A12,'SJ (90)'!A:D,4,FALSE),"")</f>
        <v>0</v>
      </c>
      <c r="G12" s="71" t="str">
        <f>IFERROR(VLOOKUP(A12,'XCT (90)'!A:D,4,FALSE),"")</f>
        <v/>
      </c>
      <c r="H12" s="73" t="str">
        <f>IF(G12=0,SUMIF('XCT (90)'!A:A,$A12,'XCT (90)'!B:B),"")</f>
        <v/>
      </c>
      <c r="I12" s="72" t="str">
        <f>IFERROR(VLOOKUP(A12,'XC (90)'!A:B,2,FALSE),"")</f>
        <v>E</v>
      </c>
      <c r="J12" s="71" t="str">
        <f t="shared" si="1"/>
        <v>E</v>
      </c>
      <c r="K12" s="74" t="str">
        <f t="shared" si="0"/>
        <v/>
      </c>
    </row>
    <row r="13" spans="1:11" s="64" customFormat="1" ht="27.75" customHeight="1" x14ac:dyDescent="0.2">
      <c r="A13" s="69">
        <v>208</v>
      </c>
      <c r="B13" s="70" t="str">
        <f>IFERROR(VLOOKUP($A13,Entries!$A:$F,4,FALSE),"")</f>
        <v>Noolie Gregory</v>
      </c>
      <c r="C13" s="70" t="str">
        <f>IFERROR(VLOOKUP($A13,Entries!$A:$F,5,FALSE),"")</f>
        <v>Harvey</v>
      </c>
      <c r="D13" s="70" t="str">
        <f>IFERROR(VLOOKUP($A13,Entries!$A:$F,6,FALSE),"")</f>
        <v>Berkeley</v>
      </c>
      <c r="E13" s="71">
        <f>IF(SUMIF('DR (90)'!$A:$A,$A13,'DR (90)'!$D:$D)=0,"",SUMIF('DR (90)'!$A:$A,$A13,'DR (90)'!$D:$D))</f>
        <v>34.299999999999997</v>
      </c>
      <c r="F13" s="72">
        <f>IFERROR(VLOOKUP(A13,'SJ (90)'!A:D,4,FALSE),"")</f>
        <v>12</v>
      </c>
      <c r="G13" s="71">
        <f>IFERROR(VLOOKUP(A13,'XCT (90)'!A:D,4,FALSE),"")</f>
        <v>0.8</v>
      </c>
      <c r="H13" s="73" t="str">
        <f>IF(G13=0,SUMIF('XCT (90)'!A:A,$A13,'XCT (90)'!B:B),"")</f>
        <v/>
      </c>
      <c r="I13" s="72">
        <f>IFERROR(VLOOKUP(A13,'XC (90)'!A:B,2,FALSE),"")</f>
        <v>0</v>
      </c>
      <c r="J13" s="71">
        <f t="shared" ref="J13:J18" si="2">IF(F13="E","E",IF(I13="E","E",IF(F13="R","R",IF(I13="R","R",SUM(E13:F13,I13)+IF(G13="",0,IF(G13&gt;0,G13,-G13))))))</f>
        <v>47.099999999999994</v>
      </c>
      <c r="K13" s="74">
        <f t="shared" si="0"/>
        <v>16</v>
      </c>
    </row>
    <row r="14" spans="1:11" s="64" customFormat="1" ht="27.75" customHeight="1" x14ac:dyDescent="0.2">
      <c r="A14" s="69">
        <v>209</v>
      </c>
      <c r="B14" s="70" t="str">
        <f>IFERROR(VLOOKUP($A14,Entries!$A:$F,4,FALSE),"")</f>
        <v>Sarah Raymond</v>
      </c>
      <c r="C14" s="70" t="str">
        <f>IFERROR(VLOOKUP($A14,Entries!$A:$F,5,FALSE),"")</f>
        <v>Rio</v>
      </c>
      <c r="D14" s="70" t="str">
        <f>IFERROR(VLOOKUP($A14,Entries!$A:$F,6,FALSE),"")</f>
        <v>Berkeley</v>
      </c>
      <c r="E14" s="71">
        <f>IF(SUMIF('DR (90)'!$A:$A,$A14,'DR (90)'!$D:$D)=0,"",SUMIF('DR (90)'!$A:$A,$A14,'DR (90)'!$D:$D))</f>
        <v>34.5</v>
      </c>
      <c r="F14" s="72">
        <f>IFERROR(VLOOKUP(A14,'SJ (90)'!A:D,4,FALSE),"")</f>
        <v>0</v>
      </c>
      <c r="G14" s="71">
        <f>IFERROR(VLOOKUP(A14,'XCT (90)'!A:D,4,FALSE),"")</f>
        <v>5.2</v>
      </c>
      <c r="H14" s="73" t="str">
        <f>IF(G14=0,SUMIF('XCT (90)'!A:A,$A14,'XCT (90)'!B:B),"")</f>
        <v/>
      </c>
      <c r="I14" s="72">
        <f>IFERROR(VLOOKUP(A14,'XC (90)'!A:B,2,FALSE),"")</f>
        <v>0</v>
      </c>
      <c r="J14" s="71">
        <f t="shared" si="2"/>
        <v>39.700000000000003</v>
      </c>
      <c r="K14" s="74">
        <f t="shared" si="0"/>
        <v>11</v>
      </c>
    </row>
    <row r="15" spans="1:11" s="64" customFormat="1" ht="27.75" customHeight="1" x14ac:dyDescent="0.2">
      <c r="A15" s="69">
        <v>210</v>
      </c>
      <c r="B15" s="70" t="str">
        <f>IFERROR(VLOOKUP($A15,Entries!$A:$F,4,FALSE),"")</f>
        <v>Kim Bird</v>
      </c>
      <c r="C15" s="70" t="str">
        <f>IFERROR(VLOOKUP($A15,Entries!$A:$F,5,FALSE),"")</f>
        <v>Ben</v>
      </c>
      <c r="D15" s="70" t="str">
        <f>IFERROR(VLOOKUP($A15,Entries!$A:$F,6,FALSE),"")</f>
        <v>Berkeley</v>
      </c>
      <c r="E15" s="71">
        <f>IF(SUMIF('DR (90)'!$A:$A,$A15,'DR (90)'!$D:$D)=0,"",SUMIF('DR (90)'!$A:$A,$A15,'DR (90)'!$D:$D))</f>
        <v>34.5</v>
      </c>
      <c r="F15" s="72">
        <f>IFERROR(VLOOKUP(A15,'SJ (90)'!A:D,4,FALSE),"")</f>
        <v>0</v>
      </c>
      <c r="G15" s="71">
        <f>IFERROR(VLOOKUP(A15,'XCT (90)'!A:D,4,FALSE),"")</f>
        <v>-1.6</v>
      </c>
      <c r="H15" s="73" t="str">
        <f>IF(G15=0,SUMIF('XCT (90)'!A:A,$A15,'XCT (90)'!B:B),"")</f>
        <v/>
      </c>
      <c r="I15" s="72">
        <f>IFERROR(VLOOKUP(A15,'XC (90)'!A:B,2,FALSE),"")</f>
        <v>0</v>
      </c>
      <c r="J15" s="71">
        <f t="shared" si="2"/>
        <v>36.1</v>
      </c>
      <c r="K15" s="74">
        <f t="shared" si="0"/>
        <v>9</v>
      </c>
    </row>
    <row r="16" spans="1:11" s="64" customFormat="1" ht="27.75" customHeight="1" x14ac:dyDescent="0.2">
      <c r="A16" s="69">
        <v>211</v>
      </c>
      <c r="B16" s="70" t="str">
        <f>IFERROR(VLOOKUP($A16,Entries!$A:$F,4,FALSE),"")</f>
        <v>Alice Dalton</v>
      </c>
      <c r="C16" s="70" t="str">
        <f>IFERROR(VLOOKUP($A16,Entries!$A:$F,5,FALSE),"")</f>
        <v>Wonderland TH</v>
      </c>
      <c r="D16" s="70" t="str">
        <f>IFERROR(VLOOKUP($A16,Entries!$A:$F,6,FALSE),"")</f>
        <v>VWH</v>
      </c>
      <c r="E16" s="71">
        <f>IF(SUMIF('DR (90)'!$A:$A,$A16,'DR (90)'!$D:$D)=0,"",SUMIF('DR (90)'!$A:$A,$A16,'DR (90)'!$D:$D))</f>
        <v>34.5</v>
      </c>
      <c r="F16" s="72">
        <f>IFERROR(VLOOKUP(A16,'SJ (90)'!A:D,4,FALSE),"")</f>
        <v>0</v>
      </c>
      <c r="G16" s="71">
        <f>IFERROR(VLOOKUP(A16,'XCT (90)'!A:D,4,FALSE),"")</f>
        <v>0</v>
      </c>
      <c r="H16" s="73">
        <f>IF(G16=0,SUMIF('XCT (90)'!A:A,$A16,'XCT (90)'!B:B),"")</f>
        <v>4.3499999999999996</v>
      </c>
      <c r="I16" s="72">
        <f>IFERROR(VLOOKUP(A16,'XC (90)'!A:B,2,FALSE),"")</f>
        <v>0</v>
      </c>
      <c r="J16" s="71">
        <f t="shared" si="2"/>
        <v>34.5</v>
      </c>
      <c r="K16" s="74">
        <f t="shared" si="0"/>
        <v>4</v>
      </c>
    </row>
    <row r="17" spans="1:11" s="64" customFormat="1" ht="27.75" customHeight="1" x14ac:dyDescent="0.2">
      <c r="A17" s="69">
        <v>212</v>
      </c>
      <c r="B17" s="70" t="str">
        <f>IFERROR(VLOOKUP($A17,Entries!$A:$F,4,FALSE),"")</f>
        <v>Emma Roberts</v>
      </c>
      <c r="C17" s="70" t="str">
        <f>IFERROR(VLOOKUP($A17,Entries!$A:$F,5,FALSE),"")</f>
        <v>Two Tone Legacy</v>
      </c>
      <c r="D17" s="70" t="str">
        <f>IFERROR(VLOOKUP($A17,Entries!$A:$F,6,FALSE),"")</f>
        <v>VWH</v>
      </c>
      <c r="E17" s="71">
        <f>IF(SUMIF('DR (90)'!$A:$A,$A17,'DR (90)'!$D:$D)=0,"",SUMIF('DR (90)'!$A:$A,$A17,'DR (90)'!$D:$D))</f>
        <v>27.3</v>
      </c>
      <c r="F17" s="72">
        <f>IFERROR(VLOOKUP(A17,'SJ (90)'!A:D,4,FALSE),"")</f>
        <v>8</v>
      </c>
      <c r="G17" s="71">
        <f>IFERROR(VLOOKUP(A17,'XCT (90)'!A:D,4,FALSE),"")</f>
        <v>0</v>
      </c>
      <c r="H17" s="73">
        <f>IF(G17=0,SUMIF('XCT (90)'!A:A,$A17,'XCT (90)'!B:B),"")</f>
        <v>4.3600000000000003</v>
      </c>
      <c r="I17" s="72">
        <f>IFERROR(VLOOKUP(A17,'XC (90)'!A:B,2,FALSE),"")</f>
        <v>0</v>
      </c>
      <c r="J17" s="71">
        <f t="shared" si="2"/>
        <v>35.299999999999997</v>
      </c>
      <c r="K17" s="74">
        <f t="shared" si="0"/>
        <v>5</v>
      </c>
    </row>
    <row r="18" spans="1:11" s="64" customFormat="1" ht="27.75" customHeight="1" x14ac:dyDescent="0.15">
      <c r="A18" s="69">
        <v>213</v>
      </c>
      <c r="B18" s="70" t="str">
        <f>IFERROR(VLOOKUP($A18,Entries!$A:$F,4,FALSE),"")</f>
        <v>Sally Anderson</v>
      </c>
      <c r="C18" s="70" t="str">
        <f>IFERROR(VLOOKUP($A18,Entries!$A:$F,5,FALSE),"")</f>
        <v>Stonehavens One Dream</v>
      </c>
      <c r="D18" s="70" t="str">
        <f>IFERROR(VLOOKUP($A18,Entries!$A:$F,6,FALSE),"")</f>
        <v>VWH</v>
      </c>
      <c r="E18" s="71">
        <f>IF(SUMIF('DR (90)'!$A:$A,$A18,'DR (90)'!$D:$D)=0,"",SUMIF('DR (90)'!$A:$A,$A18,'DR (90)'!$D:$D))</f>
        <v>37.299999999999997</v>
      </c>
      <c r="F18" s="72" t="str">
        <f>IFERROR(VLOOKUP(A18,'SJ (90)'!A:D,4,FALSE),"")</f>
        <v>E</v>
      </c>
      <c r="G18" s="71" t="str">
        <f>IFERROR(VLOOKUP(A18,'XCT (90)'!A:D,4,FALSE),"")</f>
        <v/>
      </c>
      <c r="H18" s="73" t="str">
        <f>IF(G18=0,SUMIF('XCT (90)'!A:A,$A18,'XCT (90)'!B:B),"")</f>
        <v/>
      </c>
      <c r="I18" s="72" t="str">
        <f>IFERROR(VLOOKUP(A18,'XC (90)'!A:B,2,FALSE),"")</f>
        <v/>
      </c>
      <c r="J18" s="71" t="str">
        <f t="shared" si="2"/>
        <v>E</v>
      </c>
      <c r="K18" s="74" t="str">
        <f t="shared" si="0"/>
        <v/>
      </c>
    </row>
    <row r="19" spans="1:11" s="64" customFormat="1" ht="27.75" customHeight="1" x14ac:dyDescent="0.2">
      <c r="A19" s="69">
        <v>214</v>
      </c>
      <c r="B19" s="70" t="str">
        <f>IFERROR(VLOOKUP($A19,Entries!$A:$F,4,FALSE),"")</f>
        <v>Kerry Alexander</v>
      </c>
      <c r="C19" s="70" t="str">
        <f>IFERROR(VLOOKUP($A19,Entries!$A:$F,5,FALSE),"")</f>
        <v>Brainstorm</v>
      </c>
      <c r="D19" s="70" t="str">
        <f>IFERROR(VLOOKUP($A19,Entries!$A:$F,6,FALSE),"")</f>
        <v>VWH</v>
      </c>
      <c r="E19" s="71">
        <f>IF(SUMIF('DR (90)'!$A:$A,$A19,'DR (90)'!$D:$D)=0,"",SUMIF('DR (90)'!$A:$A,$A19,'DR (90)'!$D:$D))</f>
        <v>37.799999999999997</v>
      </c>
      <c r="F19" s="72">
        <f>IFERROR(VLOOKUP(A19,'SJ (90)'!A:D,4,FALSE),"")</f>
        <v>0</v>
      </c>
      <c r="G19" s="71">
        <f>IFERROR(VLOOKUP(A19,'XCT (90)'!A:D,4,FALSE),"")</f>
        <v>-2.8</v>
      </c>
      <c r="H19" s="73" t="str">
        <f>IF(G19=0,SUMIF('XCT (90)'!A:A,$A19,'XCT (90)'!B:B),"")</f>
        <v/>
      </c>
      <c r="I19" s="72">
        <f>IFERROR(VLOOKUP(A19,'XC (90)'!A:B,2,FALSE),"")</f>
        <v>0</v>
      </c>
      <c r="J19" s="71">
        <f t="shared" ref="J19:J29" si="3">IF(F19="E","E",IF(I19="E","E",IF(F19="R","R",IF(I19="R","R",SUM(E19:F19,I19)+IF(G19="",0,IF(G19&gt;0,G19,-G19))))))</f>
        <v>40.599999999999994</v>
      </c>
      <c r="K19" s="74">
        <f t="shared" si="0"/>
        <v>13</v>
      </c>
    </row>
    <row r="20" spans="1:11" s="64" customFormat="1" ht="27.75" customHeight="1" x14ac:dyDescent="0.2">
      <c r="A20" s="69">
        <v>215</v>
      </c>
      <c r="B20" s="70" t="str">
        <f>IFERROR(VLOOKUP($A20,Entries!$A:$F,4,FALSE),"")</f>
        <v>Lauren Blackmar</v>
      </c>
      <c r="C20" s="70" t="str">
        <f>IFERROR(VLOOKUP($A20,Entries!$A:$F,5,FALSE),"")</f>
        <v>Benna Beola</v>
      </c>
      <c r="D20" s="70" t="str">
        <f>IFERROR(VLOOKUP($A20,Entries!$A:$F,6,FALSE),"")</f>
        <v>Saxon</v>
      </c>
      <c r="E20" s="71">
        <f>IF(SUMIF('DR (90)'!$A:$A,$A20,'DR (90)'!$D:$D)=0,"",SUMIF('DR (90)'!$A:$A,$A20,'DR (90)'!$D:$D))</f>
        <v>34.299999999999997</v>
      </c>
      <c r="F20" s="72">
        <f>IFERROR(VLOOKUP(A20,'SJ (90)'!A:D,4,FALSE),"")</f>
        <v>8</v>
      </c>
      <c r="G20" s="71">
        <f>IFERROR(VLOOKUP(A20,'XCT (90)'!A:D,4,FALSE),"")</f>
        <v>0</v>
      </c>
      <c r="H20" s="73">
        <f>IF(G20=0,SUMIF('XCT (90)'!A:A,$A20,'XCT (90)'!B:B),"")</f>
        <v>4.33</v>
      </c>
      <c r="I20" s="72">
        <f>IFERROR(VLOOKUP(A20,'XC (90)'!A:B,2,FALSE),"")</f>
        <v>0</v>
      </c>
      <c r="J20" s="71">
        <f t="shared" si="3"/>
        <v>42.3</v>
      </c>
      <c r="K20" s="74">
        <f t="shared" si="0"/>
        <v>14</v>
      </c>
    </row>
    <row r="21" spans="1:11" s="64" customFormat="1" ht="27.75" customHeight="1" x14ac:dyDescent="0.2">
      <c r="A21" s="69">
        <v>216</v>
      </c>
      <c r="B21" s="70" t="str">
        <f>IFERROR(VLOOKUP($A21,Entries!$A:$F,4,FALSE),"")</f>
        <v>Sara Cloke</v>
      </c>
      <c r="C21" s="70" t="str">
        <f>IFERROR(VLOOKUP($A21,Entries!$A:$F,5,FALSE),"")</f>
        <v>Bag of Diamonds</v>
      </c>
      <c r="D21" s="70" t="str">
        <f>IFERROR(VLOOKUP($A21,Entries!$A:$F,6,FALSE),"")</f>
        <v>Cotswold Edge</v>
      </c>
      <c r="E21" s="71">
        <f>IF(SUMIF('DR (90)'!$A:$A,$A21,'DR (90)'!$D:$D)=0,"",SUMIF('DR (90)'!$A:$A,$A21,'DR (90)'!$D:$D))</f>
        <v>34.799999999999997</v>
      </c>
      <c r="F21" s="72">
        <f>IFERROR(VLOOKUP(A21,'SJ (90)'!A:D,4,FALSE),"")</f>
        <v>16</v>
      </c>
      <c r="G21" s="71">
        <f>IFERROR(VLOOKUP(A21,'XCT (90)'!A:D,4,FALSE),"")</f>
        <v>0</v>
      </c>
      <c r="H21" s="73">
        <f>IF(G21=0,SUMIF('XCT (90)'!A:A,$A21,'XCT (90)'!B:B),"")</f>
        <v>4.33</v>
      </c>
      <c r="I21" s="72">
        <f>IFERROR(VLOOKUP(A21,'XC (90)'!A:B,2,FALSE),"")</f>
        <v>0</v>
      </c>
      <c r="J21" s="71">
        <f t="shared" ref="J21:J23" si="4">IF(F21="E","E",IF(I21="E","E",IF(F21="R","R",IF(I21="R","R",SUM(E21:F21,I21)+IF(G21="",0,IF(G21&gt;0,G21,-G21))))))</f>
        <v>50.8</v>
      </c>
      <c r="K21" s="74">
        <f t="shared" si="0"/>
        <v>17</v>
      </c>
    </row>
    <row r="22" spans="1:11" s="64" customFormat="1" ht="27.75" customHeight="1" x14ac:dyDescent="0.2">
      <c r="A22" s="69">
        <v>217</v>
      </c>
      <c r="B22" s="70" t="str">
        <f>IFERROR(VLOOKUP($A22,Entries!$A:$F,4,FALSE),"")</f>
        <v>Mark Winston-Dacis</v>
      </c>
      <c r="C22" s="70" t="str">
        <f>IFERROR(VLOOKUP($A22,Entries!$A:$F,5,FALSE),"")</f>
        <v>Carran Lad</v>
      </c>
      <c r="D22" s="70" t="str">
        <f>IFERROR(VLOOKUP($A22,Entries!$A:$F,6,FALSE),"")</f>
        <v>Cotswold Edge</v>
      </c>
      <c r="E22" s="71" t="str">
        <f>IF(SUMIF('DR (90)'!$A:$A,$A22,'DR (90)'!$D:$D)=0,"",SUMIF('DR (90)'!$A:$A,$A22,'DR (90)'!$D:$D))</f>
        <v/>
      </c>
      <c r="F22" s="72" t="str">
        <f>IFERROR(VLOOKUP(A22,'SJ (90)'!A:D,4,FALSE),"")</f>
        <v/>
      </c>
      <c r="G22" s="71" t="str">
        <f>IFERROR(VLOOKUP(A22,'XCT (90)'!A:D,4,FALSE),"")</f>
        <v/>
      </c>
      <c r="H22" s="73" t="str">
        <f>IF(G22=0,SUMIF('XCT (90)'!A:A,$A22,'XCT (90)'!B:B),"")</f>
        <v/>
      </c>
      <c r="I22" s="72" t="str">
        <f>IFERROR(VLOOKUP(A22,'XC (90)'!A:B,2,FALSE),"")</f>
        <v/>
      </c>
      <c r="J22" s="71" t="s">
        <v>287</v>
      </c>
      <c r="K22" s="74" t="str">
        <f t="shared" si="0"/>
        <v/>
      </c>
    </row>
    <row r="23" spans="1:11" s="64" customFormat="1" ht="27.75" customHeight="1" x14ac:dyDescent="0.2">
      <c r="A23" s="69">
        <v>218</v>
      </c>
      <c r="B23" s="70" t="str">
        <f>IFERROR(VLOOKUP($A23,Entries!$A:$F,4,FALSE),"")</f>
        <v>Cara McDonagh</v>
      </c>
      <c r="C23" s="70" t="str">
        <f>IFERROR(VLOOKUP($A23,Entries!$A:$F,5,FALSE),"")</f>
        <v>Woody</v>
      </c>
      <c r="D23" s="70" t="str">
        <f>IFERROR(VLOOKUP($A23,Entries!$A:$F,6,FALSE),"")</f>
        <v>Cotswold Edge</v>
      </c>
      <c r="E23" s="71">
        <f>IF(SUMIF('DR (90)'!$A:$A,$A23,'DR (90)'!$D:$D)=0,"",SUMIF('DR (90)'!$A:$A,$A23,'DR (90)'!$D:$D))</f>
        <v>31</v>
      </c>
      <c r="F23" s="72">
        <f>IFERROR(VLOOKUP(A23,'SJ (90)'!A:D,4,FALSE),"")</f>
        <v>6</v>
      </c>
      <c r="G23" s="71">
        <f>IFERROR(VLOOKUP(A23,'XCT (90)'!A:D,4,FALSE),"")</f>
        <v>18.399999999999999</v>
      </c>
      <c r="H23" s="73" t="str">
        <f>IF(G23=0,SUMIF('XCT (90)'!A:A,$A23,'XCT (90)'!B:B),"")</f>
        <v/>
      </c>
      <c r="I23" s="72">
        <f>IFERROR(VLOOKUP(A23,'XC (90)'!A:B,2,FALSE),"")</f>
        <v>0</v>
      </c>
      <c r="J23" s="71">
        <f t="shared" si="4"/>
        <v>55.4</v>
      </c>
      <c r="K23" s="74">
        <f t="shared" si="0"/>
        <v>18</v>
      </c>
    </row>
    <row r="24" spans="1:11" s="64" customFormat="1" ht="27.75" customHeight="1" x14ac:dyDescent="0.2">
      <c r="A24" s="69">
        <v>219</v>
      </c>
      <c r="B24" s="70" t="str">
        <f>IFERROR(VLOOKUP($A24,Entries!$A:$F,4,FALSE),"")</f>
        <v>Zoe Fogg</v>
      </c>
      <c r="C24" s="70" t="str">
        <f>IFERROR(VLOOKUP($A24,Entries!$A:$F,5,FALSE),"")</f>
        <v>Barney One Spot</v>
      </c>
      <c r="D24" s="70" t="str">
        <f>IFERROR(VLOOKUP($A24,Entries!$A:$F,6,FALSE),"")</f>
        <v>Cotswold Edge</v>
      </c>
      <c r="E24" s="71">
        <f>IF(SUMIF('DR (90)'!$A:$A,$A24,'DR (90)'!$D:$D)=0,"",SUMIF('DR (90)'!$A:$A,$A24,'DR (90)'!$D:$D))</f>
        <v>31.5</v>
      </c>
      <c r="F24" s="72">
        <f>IFERROR(VLOOKUP(A24,'SJ (90)'!A:D,4,FALSE),"")</f>
        <v>4</v>
      </c>
      <c r="G24" s="71">
        <f>IFERROR(VLOOKUP(A24,'XCT (90)'!A:D,4,FALSE),"")</f>
        <v>0</v>
      </c>
      <c r="H24" s="73">
        <f>IF(G24=0,SUMIF('XCT (90)'!A:A,$A24,'XCT (90)'!B:B),"")</f>
        <v>4.33</v>
      </c>
      <c r="I24" s="72">
        <f>IFERROR(VLOOKUP(A24,'XC (90)'!A:B,2,FALSE),"")</f>
        <v>0</v>
      </c>
      <c r="J24" s="71">
        <f t="shared" si="3"/>
        <v>35.5</v>
      </c>
      <c r="K24" s="74">
        <f t="shared" si="0"/>
        <v>6</v>
      </c>
    </row>
    <row r="25" spans="1:11" s="64" customFormat="1" ht="27.75" customHeight="1" x14ac:dyDescent="0.15">
      <c r="A25" s="69">
        <v>220</v>
      </c>
      <c r="B25" s="70" t="str">
        <f>IFERROR(VLOOKUP($A25,Entries!$A:$F,4,FALSE),"")</f>
        <v>Christina Ticehurst</v>
      </c>
      <c r="C25" s="70" t="str">
        <f>IFERROR(VLOOKUP($A25,Entries!$A:$F,5,FALSE),"")</f>
        <v>Tullaberg Springtime</v>
      </c>
      <c r="D25" s="70" t="str">
        <f>IFERROR(VLOOKUP($A25,Entries!$A:$F,6,FALSE),"")</f>
        <v>Kings Leaze</v>
      </c>
      <c r="E25" s="71">
        <f>IF(SUMIF('DR (90)'!$A:$A,$A25,'DR (90)'!$D:$D)=0,"",SUMIF('DR (90)'!$A:$A,$A25,'DR (90)'!$D:$D))</f>
        <v>27.8</v>
      </c>
      <c r="F25" s="72">
        <f>IFERROR(VLOOKUP(A25,'SJ (90)'!A:D,4,FALSE),"")</f>
        <v>8</v>
      </c>
      <c r="G25" s="71">
        <f>IFERROR(VLOOKUP(A25,'XCT (90)'!A:D,4,FALSE),"")</f>
        <v>0</v>
      </c>
      <c r="H25" s="73">
        <f>IF(G25=0,SUMIF('XCT (90)'!A:A,$A25,'XCT (90)'!B:B),"")</f>
        <v>4.25</v>
      </c>
      <c r="I25" s="72">
        <f>IFERROR(VLOOKUP(A25,'XC (90)'!A:B,2,FALSE),"")</f>
        <v>0</v>
      </c>
      <c r="J25" s="71">
        <f t="shared" si="3"/>
        <v>35.799999999999997</v>
      </c>
      <c r="K25" s="74">
        <f t="shared" si="0"/>
        <v>8</v>
      </c>
    </row>
    <row r="26" spans="1:11" s="64" customFormat="1" ht="27.75" customHeight="1" x14ac:dyDescent="0.2">
      <c r="A26" s="69">
        <v>221</v>
      </c>
      <c r="B26" s="70" t="str">
        <f>IFERROR(VLOOKUP($A26,Entries!$A:$F,4,FALSE),"")</f>
        <v>Luke Bull</v>
      </c>
      <c r="C26" s="70" t="str">
        <f>IFERROR(VLOOKUP($A26,Entries!$A:$F,5,FALSE),"")</f>
        <v>Langson Bluebell</v>
      </c>
      <c r="D26" s="70" t="str">
        <f>IFERROR(VLOOKUP($A26,Entries!$A:$F,6,FALSE),"")</f>
        <v>Bath Bombs</v>
      </c>
      <c r="E26" s="71">
        <f>IF(SUMIF('DR (90)'!$A:$A,$A26,'DR (90)'!$D:$D)=0,"",SUMIF('DR (90)'!$A:$A,$A26,'DR (90)'!$D:$D))</f>
        <v>29.3</v>
      </c>
      <c r="F26" s="72">
        <f>IFERROR(VLOOKUP(A26,'SJ (90)'!A:D,4,FALSE),"")</f>
        <v>0</v>
      </c>
      <c r="G26" s="71">
        <f>IFERROR(VLOOKUP(A26,'XCT (90)'!A:D,4,FALSE),"")</f>
        <v>0</v>
      </c>
      <c r="H26" s="73">
        <f>IF(G26=0,SUMIF('XCT (90)'!A:A,$A26,'XCT (90)'!B:B),"")</f>
        <v>4.24</v>
      </c>
      <c r="I26" s="72">
        <f>IFERROR(VLOOKUP(A26,'XC (90)'!A:B,2,FALSE),"")</f>
        <v>0</v>
      </c>
      <c r="J26" s="71">
        <f t="shared" si="3"/>
        <v>29.3</v>
      </c>
      <c r="K26" s="74">
        <f t="shared" si="0"/>
        <v>2</v>
      </c>
    </row>
    <row r="27" spans="1:11" s="64" customFormat="1" ht="27.75" customHeight="1" x14ac:dyDescent="0.2">
      <c r="A27" s="69">
        <v>222</v>
      </c>
      <c r="B27" s="70" t="str">
        <f>IFERROR(VLOOKUP($A27,Entries!$A:$F,4,FALSE),"")</f>
        <v>Gemma Holdway</v>
      </c>
      <c r="C27" s="70" t="str">
        <f>IFERROR(VLOOKUP($A27,Entries!$A:$F,5,FALSE),"")</f>
        <v>Alpha Delta Whisky</v>
      </c>
      <c r="D27" s="70" t="str">
        <f>IFERROR(VLOOKUP($A27,Entries!$A:$F,6,FALSE),"")</f>
        <v>Bath Bombs</v>
      </c>
      <c r="E27" s="71">
        <f>IF(SUMIF('DR (90)'!$A:$A,$A27,'DR (90)'!$D:$D)=0,"",SUMIF('DR (90)'!$A:$A,$A27,'DR (90)'!$D:$D))</f>
        <v>36.799999999999997</v>
      </c>
      <c r="F27" s="72">
        <f>IFERROR(VLOOKUP(A27,'SJ (90)'!A:D,4,FALSE),"")</f>
        <v>0</v>
      </c>
      <c r="G27" s="71">
        <f>IFERROR(VLOOKUP(A27,'XCT (90)'!A:D,4,FALSE),"")</f>
        <v>0</v>
      </c>
      <c r="H27" s="73">
        <f>IF(G27=0,SUMIF('XCT (90)'!A:A,$A27,'XCT (90)'!B:B),"")</f>
        <v>4.22</v>
      </c>
      <c r="I27" s="72">
        <f>IFERROR(VLOOKUP(A27,'XC (90)'!A:B,2,FALSE),"")</f>
        <v>0</v>
      </c>
      <c r="J27" s="71">
        <f t="shared" si="3"/>
        <v>36.799999999999997</v>
      </c>
      <c r="K27" s="74">
        <f t="shared" si="0"/>
        <v>10</v>
      </c>
    </row>
    <row r="28" spans="1:11" s="64" customFormat="1" ht="27.75" customHeight="1" x14ac:dyDescent="0.2">
      <c r="A28" s="69">
        <v>223</v>
      </c>
      <c r="B28" s="70" t="str">
        <f>IFERROR(VLOOKUP($A28,Entries!$A:$F,4,FALSE),"")</f>
        <v>Alison Swait</v>
      </c>
      <c r="C28" s="70" t="str">
        <f>IFERROR(VLOOKUP($A28,Entries!$A:$F,5,FALSE),"")</f>
        <v>Hugo</v>
      </c>
      <c r="D28" s="70" t="str">
        <f>IFERROR(VLOOKUP($A28,Entries!$A:$F,6,FALSE),"")</f>
        <v>Bath Bombs</v>
      </c>
      <c r="E28" s="71">
        <f>IF(SUMIF('DR (90)'!$A:$A,$A28,'DR (90)'!$D:$D)=0,"",SUMIF('DR (90)'!$A:$A,$A28,'DR (90)'!$D:$D))</f>
        <v>42</v>
      </c>
      <c r="F28" s="72">
        <f>IFERROR(VLOOKUP(A28,'SJ (90)'!A:D,4,FALSE),"")</f>
        <v>0</v>
      </c>
      <c r="G28" s="71">
        <f>IFERROR(VLOOKUP(A28,'XCT (90)'!A:D,4,FALSE),"")</f>
        <v>1.6</v>
      </c>
      <c r="H28" s="73" t="str">
        <f>IF(G28=0,SUMIF('XCT (90)'!A:A,$A28,'XCT (90)'!B:B),"")</f>
        <v/>
      </c>
      <c r="I28" s="72">
        <f>IFERROR(VLOOKUP(A28,'XC (90)'!A:B,2,FALSE),"")</f>
        <v>0</v>
      </c>
      <c r="J28" s="71">
        <f t="shared" si="3"/>
        <v>43.6</v>
      </c>
      <c r="K28" s="74">
        <f t="shared" si="0"/>
        <v>15</v>
      </c>
    </row>
    <row r="29" spans="1:11" s="64" customFormat="1" ht="27.75" customHeight="1" x14ac:dyDescent="0.2">
      <c r="A29" s="69">
        <v>224</v>
      </c>
      <c r="B29" s="70" t="str">
        <f>IFERROR(VLOOKUP($A29,Entries!$A:$F,4,FALSE),"")</f>
        <v>Melane Sheppard</v>
      </c>
      <c r="C29" s="70" t="str">
        <f>IFERROR(VLOOKUP($A29,Entries!$A:$F,5,FALSE),"")</f>
        <v>TBC</v>
      </c>
      <c r="D29" s="70" t="str">
        <f>IFERROR(VLOOKUP($A29,Entries!$A:$F,6,FALSE),"")</f>
        <v>Bath Bombs</v>
      </c>
      <c r="E29" s="71" t="str">
        <f>IF(SUMIF('DR (90)'!$A:$A,$A29,'DR (90)'!$D:$D)=0,"",SUMIF('DR (90)'!$A:$A,$A29,'DR (90)'!$D:$D))</f>
        <v/>
      </c>
      <c r="F29" s="72" t="str">
        <f>IFERROR(VLOOKUP(A29,'SJ (90)'!A:D,4,FALSE),"")</f>
        <v/>
      </c>
      <c r="G29" s="71" t="str">
        <f>IFERROR(VLOOKUP(A29,'XCT (90)'!A:D,4,FALSE),"")</f>
        <v/>
      </c>
      <c r="H29" s="73" t="str">
        <f>IF(G29=0,SUMIF('XCT (90)'!A:A,$A29,'XCT (90)'!B:B),"")</f>
        <v/>
      </c>
      <c r="I29" s="72" t="str">
        <f>IFERROR(VLOOKUP(A29,'XC (90)'!A:B,2,FALSE),"")</f>
        <v/>
      </c>
      <c r="J29" s="71" t="s">
        <v>287</v>
      </c>
      <c r="K29" s="74" t="str">
        <f t="shared" si="0"/>
        <v/>
      </c>
    </row>
  </sheetData>
  <conditionalFormatting sqref="A6 A19:A20 A24:A29">
    <cfRule type="expression" dxfId="59" priority="8">
      <formula>A6=""</formula>
    </cfRule>
  </conditionalFormatting>
  <conditionalFormatting sqref="K19:K20 K1:K6 K24:K1048576">
    <cfRule type="duplicateValues" dxfId="58" priority="7"/>
  </conditionalFormatting>
  <conditionalFormatting sqref="A13:A18">
    <cfRule type="expression" dxfId="57" priority="6">
      <formula>A13=""</formula>
    </cfRule>
  </conditionalFormatting>
  <conditionalFormatting sqref="K13:K18">
    <cfRule type="duplicateValues" dxfId="56" priority="5"/>
  </conditionalFormatting>
  <conditionalFormatting sqref="A7:A12">
    <cfRule type="expression" dxfId="55" priority="4">
      <formula>A7=""</formula>
    </cfRule>
  </conditionalFormatting>
  <conditionalFormatting sqref="K7:K12">
    <cfRule type="duplicateValues" dxfId="54" priority="3"/>
  </conditionalFormatting>
  <conditionalFormatting sqref="A21:A23">
    <cfRule type="expression" dxfId="53" priority="2">
      <formula>A21=""</formula>
    </cfRule>
  </conditionalFormatting>
  <conditionalFormatting sqref="K21:K23">
    <cfRule type="duplicateValues" dxfId="52" priority="1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K11"/>
  <sheetViews>
    <sheetView topLeftCell="A3" zoomScale="90" zoomScaleNormal="90" workbookViewId="0">
      <pane ySplit="3" topLeftCell="A6" activePane="bottomLeft" state="frozen"/>
      <selection activeCell="E6" sqref="E6:I6"/>
      <selection pane="bottomLeft" activeCell="J28" sqref="J28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76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5" t="s">
        <v>103</v>
      </c>
      <c r="F3" s="29"/>
    </row>
    <row r="4" spans="1:11" ht="4.5" customHeight="1" x14ac:dyDescent="0.15">
      <c r="F4" s="29"/>
    </row>
    <row r="5" spans="1:11" s="68" customForma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7" t="s">
        <v>11</v>
      </c>
      <c r="F5" s="66" t="s">
        <v>9</v>
      </c>
      <c r="G5" s="66" t="s">
        <v>12</v>
      </c>
      <c r="H5" s="66" t="s">
        <v>16</v>
      </c>
      <c r="I5" s="66" t="s">
        <v>13</v>
      </c>
      <c r="J5" s="66" t="s">
        <v>10</v>
      </c>
      <c r="K5" s="66" t="s">
        <v>14</v>
      </c>
    </row>
    <row r="6" spans="1:11" s="64" customFormat="1" ht="27.75" customHeight="1" x14ac:dyDescent="0.2">
      <c r="A6" s="69">
        <v>225</v>
      </c>
      <c r="B6" s="70" t="str">
        <f>IFERROR(VLOOKUP($A6,Entries!$A:$F,4,FALSE),"")</f>
        <v>Lana Bennett</v>
      </c>
      <c r="C6" s="70" t="str">
        <f>IFERROR(VLOOKUP($A6,Entries!$A:$F,5,FALSE),"")</f>
        <v>Freddie</v>
      </c>
      <c r="D6" s="70" t="str">
        <f>IFERROR(VLOOKUP($A6,Entries!$A:$F,6,FALSE),"")</f>
        <v>Cricklands</v>
      </c>
      <c r="E6" s="71">
        <f>IF(SUMIF('DR (90)'!$A:$A,$A6,'DR (90)'!$D:$D)=0,"",SUMIF('DR (90)'!$A:$A,$A6,'DR (90)'!$D:$D))</f>
        <v>44.8</v>
      </c>
      <c r="F6" s="72">
        <f>IFERROR(VLOOKUP(A6,'SJ (90)'!A:D,4,FALSE),"")</f>
        <v>4</v>
      </c>
      <c r="G6" s="71">
        <f>IFERROR(VLOOKUP(A6,'XCT (90)'!A:D,4,FALSE),"")</f>
        <v>-4.4000000000000004</v>
      </c>
      <c r="H6" s="73" t="str">
        <f>IF(G6=0,SUMIF('XCT (90)'!A:A,$A6,'XCT (90)'!B:B),"")</f>
        <v/>
      </c>
      <c r="I6" s="72">
        <f>IFERROR(VLOOKUP(A6,'XC (90)'!A:B,2,FALSE),"")</f>
        <v>0</v>
      </c>
      <c r="J6" s="71">
        <f>IF(F6="E","E",IF(I6="E","E",IF(F6="R","R",IF(I6="R","R",SUM(E6:F6,I6)+IF(G6="",0,IF(G6&gt;0,G6,-G6))))))</f>
        <v>53.199999999999996</v>
      </c>
      <c r="K6" s="74">
        <f t="shared" ref="K6:K11" si="0">IFERROR(RANK(J6,J$6:J$11,1),"")</f>
        <v>1</v>
      </c>
    </row>
    <row r="7" spans="1:11" s="64" customFormat="1" ht="27.75" customHeight="1" x14ac:dyDescent="0.2">
      <c r="A7" s="69">
        <v>226</v>
      </c>
      <c r="B7" s="70" t="str">
        <f>IFERROR(VLOOKUP($A7,Entries!$A:$F,4,FALSE),"")</f>
        <v>Tia Williams</v>
      </c>
      <c r="C7" s="70" t="str">
        <f>IFERROR(VLOOKUP($A7,Entries!$A:$F,5,FALSE),"")</f>
        <v>Al Valiente</v>
      </c>
      <c r="D7" s="70" t="str">
        <f>IFERROR(VLOOKUP($A7,Entries!$A:$F,6,FALSE),"")</f>
        <v>Llantwit Major</v>
      </c>
      <c r="E7" s="71">
        <f>IF(SUMIF('DR (90)'!$A:$A,$A7,'DR (90)'!$D:$D)=0,"",SUMIF('DR (90)'!$A:$A,$A7,'DR (90)'!$D:$D))</f>
        <v>49</v>
      </c>
      <c r="F7" s="72">
        <f>IFERROR(VLOOKUP(A7,'SJ (90)'!A:D,4,FALSE),"")</f>
        <v>8</v>
      </c>
      <c r="G7" s="71">
        <f>IFERROR(VLOOKUP(A7,'XCT (90)'!A:D,4,FALSE),"")</f>
        <v>12.8</v>
      </c>
      <c r="H7" s="73" t="str">
        <f>IF(G7=0,SUMIF('XCT (90)'!A:A,$A7,'XCT (90)'!B:B),"")</f>
        <v/>
      </c>
      <c r="I7" s="72">
        <f>IFERROR(VLOOKUP(A7,'XC (90)'!A:B,2,FALSE),"")</f>
        <v>0</v>
      </c>
      <c r="J7" s="71">
        <f t="shared" ref="J7:J11" si="1">IF(F7="E","E",IF(I7="E","E",IF(F7="R","R",IF(I7="R","R",SUM(E7:F7,I7)+IF(G7="",0,IF(G7&gt;0,G7,-G7))))))</f>
        <v>69.8</v>
      </c>
      <c r="K7" s="74">
        <f t="shared" si="0"/>
        <v>4</v>
      </c>
    </row>
    <row r="8" spans="1:11" s="64" customFormat="1" ht="27.75" customHeight="1" x14ac:dyDescent="0.2">
      <c r="A8" s="69">
        <v>227</v>
      </c>
      <c r="B8" s="70" t="str">
        <f>IFERROR(VLOOKUP($A8,Entries!$A:$F,4,FALSE),"")</f>
        <v>Megan Francis</v>
      </c>
      <c r="C8" s="70" t="str">
        <f>IFERROR(VLOOKUP($A8,Entries!$A:$F,5,FALSE),"")</f>
        <v>Cwmbula Alfie</v>
      </c>
      <c r="D8" s="70" t="str">
        <f>IFERROR(VLOOKUP($A8,Entries!$A:$F,6,FALSE),"")</f>
        <v>Llantwit Major</v>
      </c>
      <c r="E8" s="71">
        <f>IF(SUMIF('DR (90)'!$A:$A,$A8,'DR (90)'!$D:$D)=0,"",SUMIF('DR (90)'!$A:$A,$A8,'DR (90)'!$D:$D))</f>
        <v>44</v>
      </c>
      <c r="F8" s="72">
        <f>IFERROR(VLOOKUP(A8,'SJ (90)'!A:D,4,FALSE),"")</f>
        <v>4</v>
      </c>
      <c r="G8" s="71">
        <f>IFERROR(VLOOKUP(A8,'XCT (90)'!A:D,4,FALSE),"")</f>
        <v>6.8</v>
      </c>
      <c r="H8" s="73" t="str">
        <f>IF(G8=0,SUMIF('XCT (90)'!A:A,$A8,'XCT (90)'!B:B),"")</f>
        <v/>
      </c>
      <c r="I8" s="72">
        <f>IFERROR(VLOOKUP(A8,'XC (90)'!A:B,2,FALSE),"")</f>
        <v>0</v>
      </c>
      <c r="J8" s="71">
        <f t="shared" si="1"/>
        <v>54.8</v>
      </c>
      <c r="K8" s="74">
        <f t="shared" si="0"/>
        <v>2</v>
      </c>
    </row>
    <row r="9" spans="1:11" s="64" customFormat="1" ht="27.75" customHeight="1" x14ac:dyDescent="0.2">
      <c r="A9" s="69">
        <v>228</v>
      </c>
      <c r="B9" s="70" t="str">
        <f>IFERROR(VLOOKUP($A9,Entries!$A:$F,4,FALSE),"")</f>
        <v>Paige Williams</v>
      </c>
      <c r="C9" s="70" t="str">
        <f>IFERROR(VLOOKUP($A9,Entries!$A:$F,5,FALSE),"")</f>
        <v>Stonewold Dale</v>
      </c>
      <c r="D9" s="70" t="str">
        <f>IFERROR(VLOOKUP($A9,Entries!$A:$F,6,FALSE),"")</f>
        <v>Marden</v>
      </c>
      <c r="E9" s="71">
        <f>IF(SUMIF('DR (90)'!$A:$A,$A9,'DR (90)'!$D:$D)=0,"",SUMIF('DR (90)'!$A:$A,$A9,'DR (90)'!$D:$D))</f>
        <v>51</v>
      </c>
      <c r="F9" s="72">
        <f>IFERROR(VLOOKUP(A9,'SJ (90)'!A:D,4,FALSE),"")</f>
        <v>0</v>
      </c>
      <c r="G9" s="71">
        <f>IFERROR(VLOOKUP(A9,'XCT (90)'!A:D,4,FALSE),"")</f>
        <v>39.6</v>
      </c>
      <c r="H9" s="73" t="str">
        <f>IF(G9=0,SUMIF('XCT (90)'!A:A,$A9,'XCT (90)'!B:B),"")</f>
        <v/>
      </c>
      <c r="I9" s="72">
        <f>IFERROR(VLOOKUP(A9,'XC (90)'!A:B,2,FALSE),"")</f>
        <v>60</v>
      </c>
      <c r="J9" s="71">
        <f t="shared" si="1"/>
        <v>150.6</v>
      </c>
      <c r="K9" s="74">
        <f t="shared" si="0"/>
        <v>5</v>
      </c>
    </row>
    <row r="10" spans="1:11" s="64" customFormat="1" ht="27.75" customHeight="1" x14ac:dyDescent="0.2">
      <c r="A10" s="69">
        <v>229</v>
      </c>
      <c r="B10" s="70" t="str">
        <f>IFERROR(VLOOKUP($A10,Entries!$A:$F,4,FALSE),"")</f>
        <v>Alys Warman</v>
      </c>
      <c r="C10" s="70" t="str">
        <f>IFERROR(VLOOKUP($A10,Entries!$A:$F,5,FALSE),"")</f>
        <v>Izzy I Wonder</v>
      </c>
      <c r="D10" s="70" t="str">
        <f>IFERROR(VLOOKUP($A10,Entries!$A:$F,6,FALSE),"")</f>
        <v>Torfaen</v>
      </c>
      <c r="E10" s="71">
        <f>IF(SUMIF('DR (90)'!$A:$A,$A10,'DR (90)'!$D:$D)=0,"",SUMIF('DR (90)'!$A:$A,$A10,'DR (90)'!$D:$D))</f>
        <v>44.5</v>
      </c>
      <c r="F10" s="72">
        <f>IFERROR(VLOOKUP(A10,'SJ (90)'!A:D,4,FALSE),"")</f>
        <v>12</v>
      </c>
      <c r="G10" s="71">
        <f>IFERROR(VLOOKUP(A10,'XCT (90)'!A:D,4,FALSE),"")</f>
        <v>0</v>
      </c>
      <c r="H10" s="73">
        <f>IF(G10=0,SUMIF('XCT (90)'!A:A,$A10,'XCT (90)'!B:B),"")</f>
        <v>4.34</v>
      </c>
      <c r="I10" s="72">
        <f>IFERROR(VLOOKUP(A10,'XC (90)'!A:B,2,FALSE),"")</f>
        <v>0</v>
      </c>
      <c r="J10" s="71">
        <f t="shared" si="1"/>
        <v>56.5</v>
      </c>
      <c r="K10" s="74">
        <f t="shared" si="0"/>
        <v>3</v>
      </c>
    </row>
    <row r="11" spans="1:11" s="64" customFormat="1" ht="27.75" customHeight="1" x14ac:dyDescent="0.2">
      <c r="A11" s="69">
        <v>230</v>
      </c>
      <c r="B11" s="70">
        <f>IFERROR(VLOOKUP($A11,Entries!$A:$F,4,FALSE),"")</f>
        <v>0</v>
      </c>
      <c r="C11" s="70">
        <f>IFERROR(VLOOKUP($A11,Entries!$A:$F,5,FALSE),"")</f>
        <v>0</v>
      </c>
      <c r="D11" s="70" t="str">
        <f>IFERROR(VLOOKUP($A11,Entries!$A:$F,6,FALSE),"")</f>
        <v>Riders 2000</v>
      </c>
      <c r="E11" s="71" t="str">
        <f>IF(SUMIF('DR (90)'!$A:$A,$A11,'DR (90)'!$D:$D)=0,"",SUMIF('DR (90)'!$A:$A,$A11,'DR (90)'!$D:$D))</f>
        <v/>
      </c>
      <c r="F11" s="72" t="str">
        <f>IFERROR(VLOOKUP(A11,'SJ (90)'!A:D,4,FALSE),"")</f>
        <v/>
      </c>
      <c r="G11" s="71" t="str">
        <f>IFERROR(VLOOKUP(A11,'XCT (90)'!A:D,4,FALSE),"")</f>
        <v/>
      </c>
      <c r="H11" s="73" t="str">
        <f>IF(G11=0,SUMIF('XCT (90)'!A:A,$A11,'XCT (90)'!B:B),"")</f>
        <v/>
      </c>
      <c r="I11" s="72" t="str">
        <f>IFERROR(VLOOKUP(A11,'XC (90)'!A:B,2,FALSE),"")</f>
        <v/>
      </c>
      <c r="J11" s="71" t="s">
        <v>287</v>
      </c>
      <c r="K11" s="74" t="str">
        <f t="shared" si="0"/>
        <v/>
      </c>
    </row>
  </sheetData>
  <conditionalFormatting sqref="A6:A11">
    <cfRule type="expression" dxfId="51" priority="2">
      <formula>A6=""</formula>
    </cfRule>
  </conditionalFormatting>
  <conditionalFormatting sqref="K1:K1048576">
    <cfRule type="duplicateValues" dxfId="50" priority="1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896E5"/>
    <pageSetUpPr fitToPage="1"/>
  </sheetPr>
  <dimension ref="A1:L14"/>
  <sheetViews>
    <sheetView topLeftCell="A3" zoomScale="90" zoomScaleNormal="90" workbookViewId="0">
      <pane ySplit="3" topLeftCell="A6" activePane="bottomLeft" state="frozen"/>
      <selection activeCell="O8" sqref="O8"/>
      <selection pane="bottomLeft" activeCell="G6" sqref="G6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7.93359375" style="29" bestFit="1" customWidth="1"/>
    <col min="6" max="6" width="6.9921875" style="38" customWidth="1"/>
    <col min="7" max="7" width="6.9921875" style="1" customWidth="1"/>
    <col min="8" max="12" width="6.9921875" style="29" customWidth="1"/>
    <col min="13" max="16384" width="9.14453125" style="29"/>
  </cols>
  <sheetData>
    <row r="1" spans="1:12" hidden="1" outlineLevel="1" x14ac:dyDescent="0.15">
      <c r="H1" s="29" t="s">
        <v>15</v>
      </c>
    </row>
    <row r="2" spans="1:12" hidden="1" outlineLevel="1" x14ac:dyDescent="0.15">
      <c r="G2" s="29"/>
    </row>
    <row r="3" spans="1:12" ht="25.5" collapsed="1" x14ac:dyDescent="0.3">
      <c r="A3" s="65" t="s">
        <v>104</v>
      </c>
      <c r="G3" s="29"/>
    </row>
    <row r="4" spans="1:12" ht="4.5" customHeight="1" x14ac:dyDescent="0.15">
      <c r="G4" s="29"/>
    </row>
    <row r="5" spans="1:12" s="68" customFormat="1" ht="27.6" customHeigh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6" t="s">
        <v>0</v>
      </c>
      <c r="F5" s="67" t="s">
        <v>11</v>
      </c>
      <c r="G5" s="66" t="s">
        <v>9</v>
      </c>
      <c r="H5" s="66" t="s">
        <v>12</v>
      </c>
      <c r="I5" s="66" t="s">
        <v>16</v>
      </c>
      <c r="J5" s="66" t="s">
        <v>13</v>
      </c>
      <c r="K5" s="66" t="s">
        <v>10</v>
      </c>
      <c r="L5" s="66" t="s">
        <v>14</v>
      </c>
    </row>
    <row r="6" spans="1:12" s="64" customFormat="1" ht="27.6" customHeight="1" x14ac:dyDescent="0.2">
      <c r="A6" s="69">
        <v>251</v>
      </c>
      <c r="B6" s="70" t="str">
        <f>IFERROR(VLOOKUP($A6,Entries!$A:$F,4,FALSE),"")</f>
        <v>Abbey Read</v>
      </c>
      <c r="C6" s="70" t="str">
        <f>IFERROR(VLOOKUP($A6,Entries!$A:$F,5,FALSE),"")</f>
        <v>King of Treasures</v>
      </c>
      <c r="D6" s="70" t="str">
        <f>IFERROR(VLOOKUP($A6,Entries!$A:$F,6,FALSE),"")</f>
        <v>Kings Leaze</v>
      </c>
      <c r="E6" s="70">
        <f>IFERROR(VLOOKUP($A6,Entries!$A:$F,3,FALSE),"")</f>
        <v>100</v>
      </c>
      <c r="F6" s="71">
        <v>32.4</v>
      </c>
      <c r="G6" s="72">
        <f>IFERROR(VLOOKUP(A6,'SJ (100)'!A:D,4,FALSE),"")</f>
        <v>0</v>
      </c>
      <c r="H6" s="71">
        <f>IFERROR(VLOOKUP(A6,'XCT (100)'!A:D,4,FALSE),"")</f>
        <v>4.8</v>
      </c>
      <c r="I6" s="73" t="str">
        <f>IF(H6=0,SUMIF('XCT (100)'!A:A,$A6,'XCT (100)'!B:B),"")</f>
        <v/>
      </c>
      <c r="J6" s="72">
        <f>IFERROR(VLOOKUP(A6,'XC (100)'!A:B,2,FALSE),"")</f>
        <v>0</v>
      </c>
      <c r="K6" s="71">
        <f>IF(G6="E","E",IF(J6="E","E",IF(G6="R","R",IF(J6="R","R",SUM(F6:G6,J6)+IF(H6="",0,IF(H6&gt;0,H6,-H6))))))</f>
        <v>37.199999999999996</v>
      </c>
      <c r="L6" s="74">
        <f t="shared" ref="L6:L14" si="0">IFERROR(RANK(K6,K$6:K$14,1),"")</f>
        <v>5</v>
      </c>
    </row>
    <row r="7" spans="1:12" s="64" customFormat="1" ht="27.6" customHeight="1" x14ac:dyDescent="0.2">
      <c r="A7" s="69">
        <v>252</v>
      </c>
      <c r="B7" s="70" t="str">
        <f>IFERROR(VLOOKUP($A7,Entries!$A:$F,4,FALSE),"")</f>
        <v>Sara Cloke</v>
      </c>
      <c r="C7" s="70" t="str">
        <f>IFERROR(VLOOKUP($A7,Entries!$A:$F,5,FALSE),"")</f>
        <v>Hinton Fairground</v>
      </c>
      <c r="D7" s="70" t="str">
        <f>IFERROR(VLOOKUP($A7,Entries!$A:$F,6,FALSE),"")</f>
        <v>Cotswold Edge</v>
      </c>
      <c r="E7" s="70">
        <f>IFERROR(VLOOKUP($A7,Entries!$A:$F,3,FALSE),"")</f>
        <v>100</v>
      </c>
      <c r="F7" s="71">
        <f>IF(SUMIF('DR (100)'!$A:$A,$A7,'DR (100)'!$D:$D)=0,"",SUMIF('DR (100)'!$A:$A,$A7,'DR (100)'!$D:$D))</f>
        <v>36.6</v>
      </c>
      <c r="G7" s="72">
        <f>IFERROR(VLOOKUP(A7,'SJ (100)'!A:D,4,FALSE),"")</f>
        <v>4</v>
      </c>
      <c r="H7" s="71">
        <f>IFERROR(VLOOKUP(A7,'XCT (100)'!A:D,4,FALSE),"")</f>
        <v>0</v>
      </c>
      <c r="I7" s="73">
        <f>IF(H7=0,SUMIF('XCT (100)'!A:A,$A7,'XCT (100)'!B:B),"")</f>
        <v>4.21</v>
      </c>
      <c r="J7" s="72">
        <f>IFERROR(VLOOKUP(A7,'XC (100)'!A:B,2,FALSE),"")</f>
        <v>0</v>
      </c>
      <c r="K7" s="71">
        <f t="shared" ref="K7:K10" si="1">IF(G7="E","E",IF(J7="E","E",IF(G7="R","R",IF(J7="R","R",SUM(F7:G7,J7)+IF(H7="",0,IF(H7&gt;0,H7,-H7))))))</f>
        <v>40.6</v>
      </c>
      <c r="L7" s="74">
        <f t="shared" si="0"/>
        <v>7</v>
      </c>
    </row>
    <row r="8" spans="1:12" s="64" customFormat="1" ht="27.6" customHeight="1" x14ac:dyDescent="0.2">
      <c r="A8" s="69">
        <v>253</v>
      </c>
      <c r="B8" s="70" t="str">
        <f>IFERROR(VLOOKUP($A8,Entries!$A:$F,4,FALSE),"")</f>
        <v>Julia Stockley</v>
      </c>
      <c r="C8" s="70" t="str">
        <f>IFERROR(VLOOKUP($A8,Entries!$A:$F,5,FALSE),"")</f>
        <v>Mitchells Girl</v>
      </c>
      <c r="D8" s="70" t="str">
        <f>IFERROR(VLOOKUP($A8,Entries!$A:$F,6,FALSE),"")</f>
        <v>Cotswold Edge</v>
      </c>
      <c r="E8" s="70">
        <f>IFERROR(VLOOKUP($A8,Entries!$A:$F,3,FALSE),"")</f>
        <v>100</v>
      </c>
      <c r="F8" s="71">
        <f>IF(SUMIF('DR (100)'!$A:$A,$A8,'DR (100)'!$D:$D)=0,"",SUMIF('DR (100)'!$A:$A,$A8,'DR (100)'!$D:$D))</f>
        <v>26.3</v>
      </c>
      <c r="G8" s="72">
        <f>IFERROR(VLOOKUP(A8,'SJ (100)'!A:D,4,FALSE),"")</f>
        <v>0</v>
      </c>
      <c r="H8" s="71">
        <f>IFERROR(VLOOKUP(A8,'XCT (100)'!A:D,4,FALSE),"")</f>
        <v>4</v>
      </c>
      <c r="I8" s="73" t="str">
        <f>IF(H8=0,SUMIF('XCT (100)'!A:A,$A8,'XCT (100)'!B:B),"")</f>
        <v/>
      </c>
      <c r="J8" s="72">
        <f>IFERROR(VLOOKUP(A8,'XC (100)'!A:B,2,FALSE),"")</f>
        <v>0</v>
      </c>
      <c r="K8" s="71">
        <f t="shared" si="1"/>
        <v>30.3</v>
      </c>
      <c r="L8" s="74">
        <f t="shared" si="0"/>
        <v>2</v>
      </c>
    </row>
    <row r="9" spans="1:12" s="64" customFormat="1" ht="27.6" customHeight="1" x14ac:dyDescent="0.2">
      <c r="A9" s="69">
        <v>254</v>
      </c>
      <c r="B9" s="70" t="str">
        <f>IFERROR(VLOOKUP($A9,Entries!$A:$F,4,FALSE),"")</f>
        <v>Maisie Scull</v>
      </c>
      <c r="C9" s="70" t="str">
        <f>IFERROR(VLOOKUP($A9,Entries!$A:$F,5,FALSE),"")</f>
        <v>Emilius</v>
      </c>
      <c r="D9" s="70" t="str">
        <f>IFERROR(VLOOKUP($A9,Entries!$A:$F,6,FALSE),"")</f>
        <v>Cotswold Edge</v>
      </c>
      <c r="E9" s="70">
        <f>IFERROR(VLOOKUP($A9,Entries!$A:$F,3,FALSE),"")</f>
        <v>100</v>
      </c>
      <c r="F9" s="71">
        <f>IF(SUMIF('DR (100)'!$A:$A,$A9,'DR (100)'!$D:$D)=0,"",SUMIF('DR (100)'!$A:$A,$A9,'DR (100)'!$D:$D))</f>
        <v>29.7</v>
      </c>
      <c r="G9" s="72">
        <f>IFERROR(VLOOKUP(A9,'SJ (100)'!A:D,4,FALSE),"")</f>
        <v>0</v>
      </c>
      <c r="H9" s="71">
        <f>IFERROR(VLOOKUP(A9,'XCT (100)'!A:D,4,FALSE),"")</f>
        <v>0.4</v>
      </c>
      <c r="I9" s="73" t="str">
        <f>IF(H9=0,SUMIF('XCT (100)'!A:A,$A9,'XCT (100)'!B:B),"")</f>
        <v/>
      </c>
      <c r="J9" s="72">
        <f>IFERROR(VLOOKUP(A9,'XC (100)'!A:B,2,FALSE),"")</f>
        <v>0</v>
      </c>
      <c r="K9" s="71">
        <f t="shared" si="1"/>
        <v>30.099999999999998</v>
      </c>
      <c r="L9" s="74">
        <f t="shared" si="0"/>
        <v>1</v>
      </c>
    </row>
    <row r="10" spans="1:12" s="64" customFormat="1" ht="27.6" customHeight="1" x14ac:dyDescent="0.2">
      <c r="A10" s="69">
        <v>255</v>
      </c>
      <c r="B10" s="70" t="str">
        <f>IFERROR(VLOOKUP($A10,Entries!$A:$F,4,FALSE),"")</f>
        <v>Kate Raynor</v>
      </c>
      <c r="C10" s="70" t="str">
        <f>IFERROR(VLOOKUP($A10,Entries!$A:$F,5,FALSE),"")</f>
        <v>Annandale Idris</v>
      </c>
      <c r="D10" s="70" t="str">
        <f>IFERROR(VLOOKUP($A10,Entries!$A:$F,6,FALSE),"")</f>
        <v>Bath</v>
      </c>
      <c r="E10" s="70">
        <f>IFERROR(VLOOKUP($A10,Entries!$A:$F,3,FALSE),"")</f>
        <v>100</v>
      </c>
      <c r="F10" s="71">
        <f>IF(SUMIF('DR (100)'!$A:$A,$A10,'DR (100)'!$D:$D)=0,"",SUMIF('DR (100)'!$A:$A,$A10,'DR (100)'!$D:$D))</f>
        <v>22.6</v>
      </c>
      <c r="G10" s="72">
        <f>IFERROR(VLOOKUP(A10,'SJ (100)'!A:D,4,FALSE),"")</f>
        <v>0</v>
      </c>
      <c r="H10" s="71">
        <f>IFERROR(VLOOKUP(A10,'XCT (100)'!A:D,4,FALSE),"")</f>
        <v>17.600000000000001</v>
      </c>
      <c r="I10" s="73" t="str">
        <f>IF(H10=0,SUMIF('XCT (100)'!A:A,$A10,'XCT (100)'!B:B),"")</f>
        <v/>
      </c>
      <c r="J10" s="72">
        <f>IFERROR(VLOOKUP(A10,'XC (100)'!A:B,2,FALSE),"")</f>
        <v>0</v>
      </c>
      <c r="K10" s="71">
        <f t="shared" si="1"/>
        <v>40.200000000000003</v>
      </c>
      <c r="L10" s="74">
        <f t="shared" si="0"/>
        <v>6</v>
      </c>
    </row>
    <row r="11" spans="1:12" s="64" customFormat="1" ht="27.6" customHeight="1" x14ac:dyDescent="0.2">
      <c r="A11" s="69">
        <v>260</v>
      </c>
      <c r="B11" s="70" t="str">
        <f>IFERROR(VLOOKUP($A11,Entries!$A:$F,4,FALSE),"")</f>
        <v>Sharon Robbins</v>
      </c>
      <c r="C11" s="70" t="str">
        <f>IFERROR(VLOOKUP($A11,Entries!$A:$F,5,FALSE),"")</f>
        <v>Stillwater Cove</v>
      </c>
      <c r="D11" s="70" t="str">
        <f>IFERROR(VLOOKUP($A11,Entries!$A:$F,6,FALSE),"")</f>
        <v>VWH</v>
      </c>
      <c r="E11" s="70">
        <f>IFERROR(VLOOKUP($A11,Entries!$A:$F,3,FALSE),"")</f>
        <v>100</v>
      </c>
      <c r="F11" s="71" t="str">
        <f>IF(SUMIF('DR (100)'!$A:$A,$A11,'DR (100)'!$D:$D)=0,"",SUMIF('DR (100)'!$A:$A,$A11,'DR (100)'!$D:$D))</f>
        <v/>
      </c>
      <c r="G11" s="72" t="str">
        <f>IFERROR(VLOOKUP(A11,'SJ (100)'!A:D,4,FALSE),"")</f>
        <v/>
      </c>
      <c r="H11" s="71" t="str">
        <f>IFERROR(VLOOKUP(A11,'XCT (100)'!A:D,4,FALSE),"")</f>
        <v/>
      </c>
      <c r="I11" s="73" t="str">
        <f>IF(H11=0,SUMIF('XCT (100)'!A:A,$A11,'XCT (100)'!B:B),"")</f>
        <v/>
      </c>
      <c r="J11" s="72" t="str">
        <f>IFERROR(VLOOKUP(A11,'XC (100)'!A:B,2,FALSE),"")</f>
        <v/>
      </c>
      <c r="K11" s="71" t="s">
        <v>287</v>
      </c>
      <c r="L11" s="74" t="str">
        <f t="shared" si="0"/>
        <v/>
      </c>
    </row>
    <row r="12" spans="1:12" s="64" customFormat="1" ht="27.6" customHeight="1" x14ac:dyDescent="0.2">
      <c r="A12" s="69">
        <v>261</v>
      </c>
      <c r="B12" s="70" t="str">
        <f>IFERROR(VLOOKUP($A12,Entries!$A:$F,4,FALSE),"")</f>
        <v>Abbey Read</v>
      </c>
      <c r="C12" s="70" t="str">
        <f>IFERROR(VLOOKUP($A12,Entries!$A:$F,5,FALSE),"")</f>
        <v>Billy McIlroy</v>
      </c>
      <c r="D12" s="70" t="str">
        <f>IFERROR(VLOOKUP($A12,Entries!$A:$F,6,FALSE),"")</f>
        <v>Kings Leaze</v>
      </c>
      <c r="E12" s="70">
        <f>IFERROR(VLOOKUP($A12,Entries!$A:$F,3,FALSE),"")</f>
        <v>100</v>
      </c>
      <c r="F12" s="71">
        <f>IF(SUMIF('DR (100)'!$A:$A,$A12,'DR (100)'!$D:$D)=0,"",SUMIF('DR (100)'!$A:$A,$A12,'DR (100)'!$D:$D))</f>
        <v>34.5</v>
      </c>
      <c r="G12" s="72">
        <f>IFERROR(VLOOKUP(A12,'SJ (100)'!A:D,4,FALSE),"")</f>
        <v>0</v>
      </c>
      <c r="H12" s="71" t="str">
        <f>IFERROR(VLOOKUP(A12,'XCT (100)'!A:D,4,FALSE),"")</f>
        <v/>
      </c>
      <c r="I12" s="73" t="str">
        <f>IF(H12=0,SUMIF('XCT (100)'!A:A,$A12,'XCT (100)'!B:B),"")</f>
        <v/>
      </c>
      <c r="J12" s="72" t="str">
        <f>IFERROR(VLOOKUP(A12,'XC (100)'!A:B,2,FALSE),"")</f>
        <v>E</v>
      </c>
      <c r="K12" s="71" t="str">
        <f t="shared" ref="K11:K14" si="2">IF(G12="E","E",IF(J12="E","E",IF(G12="R","R",IF(J12="R","R",SUM(F12:G12,J12)+IF(H12="",0,IF(H12&gt;0,H12,-H12))))))</f>
        <v>E</v>
      </c>
      <c r="L12" s="74" t="str">
        <f t="shared" si="0"/>
        <v/>
      </c>
    </row>
    <row r="13" spans="1:12" s="64" customFormat="1" ht="27.6" customHeight="1" x14ac:dyDescent="0.2">
      <c r="A13" s="69">
        <v>262</v>
      </c>
      <c r="B13" s="70" t="str">
        <f>IFERROR(VLOOKUP($A13,Entries!$A:$F,4,FALSE),"")</f>
        <v>Becky Ormond</v>
      </c>
      <c r="C13" s="70" t="str">
        <f>IFERROR(VLOOKUP($A13,Entries!$A:$F,5,FALSE),"")</f>
        <v>Quarme Affaere</v>
      </c>
      <c r="D13" s="70" t="str">
        <f>IFERROR(VLOOKUP($A13,Entries!$A:$F,6,FALSE),"")</f>
        <v>Saxon</v>
      </c>
      <c r="E13" s="70">
        <f>IFERROR(VLOOKUP($A13,Entries!$A:$F,3,FALSE),"")</f>
        <v>100</v>
      </c>
      <c r="F13" s="71">
        <f>IF(SUMIF('DR (100)'!$A:$A,$A13,'DR (100)'!$D:$D)=0,"",SUMIF('DR (100)'!$A:$A,$A13,'DR (100)'!$D:$D))</f>
        <v>28.7</v>
      </c>
      <c r="G13" s="72">
        <f>IFERROR(VLOOKUP(A13,'SJ (100)'!A:D,4,FALSE),"")</f>
        <v>0</v>
      </c>
      <c r="H13" s="71">
        <f>IFERROR(VLOOKUP(A13,'XCT (100)'!A:D,4,FALSE),"")</f>
        <v>2.4</v>
      </c>
      <c r="I13" s="73" t="str">
        <f>IF(H13=0,SUMIF('XCT (100)'!A:A,$A13,'XCT (100)'!B:B),"")</f>
        <v/>
      </c>
      <c r="J13" s="72">
        <f>IFERROR(VLOOKUP(A13,'XC (100)'!A:B,2,FALSE),"")</f>
        <v>0</v>
      </c>
      <c r="K13" s="71">
        <f t="shared" si="2"/>
        <v>31.099999999999998</v>
      </c>
      <c r="L13" s="74">
        <f t="shared" si="0"/>
        <v>3</v>
      </c>
    </row>
    <row r="14" spans="1:12" s="64" customFormat="1" ht="27.6" customHeight="1" x14ac:dyDescent="0.15">
      <c r="A14" s="69">
        <v>264</v>
      </c>
      <c r="B14" s="70" t="str">
        <f>IFERROR(VLOOKUP($A14,Entries!$A:$F,4,FALSE),"")</f>
        <v>Katie Kneen</v>
      </c>
      <c r="C14" s="70" t="str">
        <f>IFERROR(VLOOKUP($A14,Entries!$A:$F,5,FALSE),"")</f>
        <v>Springtime Gypsy Moth</v>
      </c>
      <c r="D14" s="70" t="str">
        <f>IFERROR(VLOOKUP($A14,Entries!$A:$F,6,FALSE),"")</f>
        <v>Severn Vale</v>
      </c>
      <c r="E14" s="70">
        <f>IFERROR(VLOOKUP($A14,Entries!$A:$F,3,FALSE),"")</f>
        <v>100</v>
      </c>
      <c r="F14" s="71">
        <f>IF(SUMIF('DR (100)'!$A:$A,$A14,'DR (100)'!$D:$D)=0,"",SUMIF('DR (100)'!$A:$A,$A14,'DR (100)'!$D:$D))</f>
        <v>26.3</v>
      </c>
      <c r="G14" s="72">
        <f>IFERROR(VLOOKUP(A14,'SJ (100)'!A:D,4,FALSE),"")</f>
        <v>0</v>
      </c>
      <c r="H14" s="71">
        <f>IFERROR(VLOOKUP(A14,'XCT (100)'!A:D,4,FALSE),"")</f>
        <v>7.6</v>
      </c>
      <c r="I14" s="73" t="str">
        <f>IF(H14=0,SUMIF('XCT (100)'!A:A,$A14,'XCT (100)'!B:B),"")</f>
        <v/>
      </c>
      <c r="J14" s="72">
        <f>IFERROR(VLOOKUP(A14,'XC (100)'!A:B,2,FALSE),"")</f>
        <v>0</v>
      </c>
      <c r="K14" s="71">
        <f t="shared" si="2"/>
        <v>33.9</v>
      </c>
      <c r="L14" s="74">
        <f t="shared" si="0"/>
        <v>4</v>
      </c>
    </row>
  </sheetData>
  <conditionalFormatting sqref="A6">
    <cfRule type="expression" dxfId="49" priority="31">
      <formula>A6=""</formula>
    </cfRule>
  </conditionalFormatting>
  <conditionalFormatting sqref="A13:A14">
    <cfRule type="expression" dxfId="48" priority="16">
      <formula>A13=""</formula>
    </cfRule>
  </conditionalFormatting>
  <conditionalFormatting sqref="A11:A12">
    <cfRule type="expression" dxfId="47" priority="14">
      <formula>A11=""</formula>
    </cfRule>
  </conditionalFormatting>
  <conditionalFormatting sqref="L11:L12">
    <cfRule type="duplicateValues" dxfId="46" priority="13"/>
  </conditionalFormatting>
  <conditionalFormatting sqref="A9:A10">
    <cfRule type="expression" dxfId="45" priority="12">
      <formula>A9=""</formula>
    </cfRule>
  </conditionalFormatting>
  <conditionalFormatting sqref="L9:L10">
    <cfRule type="duplicateValues" dxfId="44" priority="11"/>
  </conditionalFormatting>
  <conditionalFormatting sqref="A7:A8">
    <cfRule type="expression" dxfId="43" priority="10">
      <formula>A7=""</formula>
    </cfRule>
  </conditionalFormatting>
  <conditionalFormatting sqref="L7:L8">
    <cfRule type="duplicateValues" dxfId="42" priority="9"/>
  </conditionalFormatting>
  <conditionalFormatting sqref="L6:L14">
    <cfRule type="duplicateValues" dxfId="41" priority="55"/>
  </conditionalFormatting>
  <conditionalFormatting sqref="L13:L14">
    <cfRule type="duplicateValues" dxfId="40" priority="56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896E5"/>
    <pageSetUpPr fitToPage="1"/>
  </sheetPr>
  <dimension ref="A1:L11"/>
  <sheetViews>
    <sheetView topLeftCell="A3" zoomScale="90" zoomScaleNormal="90" workbookViewId="0">
      <pane ySplit="3" topLeftCell="A6" activePane="bottomLeft" state="frozen"/>
      <selection activeCell="O8" sqref="O8"/>
      <selection pane="bottomLeft" activeCell="J9" sqref="J9"/>
    </sheetView>
  </sheetViews>
  <sheetFormatPr defaultColWidth="9.14453125" defaultRowHeight="13.5" outlineLevelRow="1" x14ac:dyDescent="0.15"/>
  <cols>
    <col min="1" max="1" width="4.9765625" style="29" customWidth="1"/>
    <col min="2" max="3" width="18.5625" style="29" customWidth="1"/>
    <col min="4" max="4" width="19.1015625" style="29" customWidth="1"/>
    <col min="5" max="5" width="7.93359375" style="29" bestFit="1" customWidth="1"/>
    <col min="6" max="6" width="6.9921875" style="38" customWidth="1"/>
    <col min="7" max="7" width="6.9921875" style="1" customWidth="1"/>
    <col min="8" max="12" width="6.9921875" style="29" customWidth="1"/>
    <col min="13" max="16384" width="9.14453125" style="29"/>
  </cols>
  <sheetData>
    <row r="1" spans="1:12" hidden="1" outlineLevel="1" x14ac:dyDescent="0.15">
      <c r="H1" s="29" t="s">
        <v>15</v>
      </c>
    </row>
    <row r="2" spans="1:12" hidden="1" outlineLevel="1" x14ac:dyDescent="0.15">
      <c r="G2" s="29"/>
    </row>
    <row r="3" spans="1:12" ht="25.5" collapsed="1" x14ac:dyDescent="0.3">
      <c r="A3" s="65" t="s">
        <v>105</v>
      </c>
      <c r="G3" s="29"/>
    </row>
    <row r="4" spans="1:12" ht="4.5" customHeight="1" x14ac:dyDescent="0.15">
      <c r="G4" s="29"/>
    </row>
    <row r="5" spans="1:12" s="68" customFormat="1" ht="27.6" customHeigh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6" t="s">
        <v>0</v>
      </c>
      <c r="F5" s="67" t="s">
        <v>11</v>
      </c>
      <c r="G5" s="66" t="s">
        <v>9</v>
      </c>
      <c r="H5" s="66" t="s">
        <v>12</v>
      </c>
      <c r="I5" s="66" t="s">
        <v>16</v>
      </c>
      <c r="J5" s="66" t="s">
        <v>13</v>
      </c>
      <c r="K5" s="66" t="s">
        <v>10</v>
      </c>
      <c r="L5" s="66" t="s">
        <v>14</v>
      </c>
    </row>
    <row r="6" spans="1:12" s="64" customFormat="1" ht="27.6" customHeight="1" x14ac:dyDescent="0.2">
      <c r="A6" s="69">
        <v>256</v>
      </c>
      <c r="B6" s="70" t="str">
        <f>IFERROR(VLOOKUP($A6,Entries!$A:$F,4,FALSE),"")</f>
        <v>Gemma Webster</v>
      </c>
      <c r="C6" s="70" t="str">
        <f>IFERROR(VLOOKUP($A6,Entries!$A:$F,5,FALSE),"")</f>
        <v>Westwood Watermill</v>
      </c>
      <c r="D6" s="70" t="str">
        <f>IFERROR(VLOOKUP($A6,Entries!$A:$F,6,FALSE),"")</f>
        <v>Hereford</v>
      </c>
      <c r="E6" s="70">
        <f>IFERROR(VLOOKUP($A6,Entries!$A:$F,3,FALSE),"")</f>
        <v>100</v>
      </c>
      <c r="F6" s="71">
        <v>29.5</v>
      </c>
      <c r="G6" s="72">
        <v>0</v>
      </c>
      <c r="H6" s="71">
        <f>IFERROR(VLOOKUP(A6,'XCT (100)'!A:D,4,FALSE),"")</f>
        <v>-3.2</v>
      </c>
      <c r="I6" s="73" t="str">
        <f>IF(H6=0,SUMIF('XCT (100)'!A:A,$A6,'XCT (100)'!B:B),"")</f>
        <v/>
      </c>
      <c r="J6" s="72">
        <f>IFERROR(VLOOKUP(A6,'XC (100)'!A:B,2,FALSE),"")</f>
        <v>0</v>
      </c>
      <c r="K6" s="71">
        <f>IF(G6="E","E",IF(J6="E","E",IF(G6="R","R",IF(J6="R","R",SUM(F6:G6,J6)+IF(H6="",0,IF(H6&gt;0,H6,-H6))))))</f>
        <v>32.700000000000003</v>
      </c>
      <c r="L6" s="74">
        <f t="shared" ref="L6:L11" si="0">IFERROR(RANK(K6,K$6:K$11,1),"")</f>
        <v>2</v>
      </c>
    </row>
    <row r="7" spans="1:12" s="64" customFormat="1" ht="27.6" customHeight="1" x14ac:dyDescent="0.2">
      <c r="A7" s="69">
        <v>257</v>
      </c>
      <c r="B7" s="70" t="str">
        <f>IFERROR(VLOOKUP($A7,Entries!$A:$F,4,FALSE),"")</f>
        <v>Charlotte Smith</v>
      </c>
      <c r="C7" s="70" t="str">
        <f>IFERROR(VLOOKUP($A7,Entries!$A:$F,5,FALSE),"")</f>
        <v>Luienne Q</v>
      </c>
      <c r="D7" s="70" t="str">
        <f>IFERROR(VLOOKUP($A7,Entries!$A:$F,6,FALSE),"")</f>
        <v>Marden</v>
      </c>
      <c r="E7" s="70">
        <f>IFERROR(VLOOKUP($A7,Entries!$A:$F,3,FALSE),"")</f>
        <v>100</v>
      </c>
      <c r="F7" s="71">
        <v>35</v>
      </c>
      <c r="G7" s="72">
        <v>0</v>
      </c>
      <c r="H7" s="71">
        <f>IFERROR(VLOOKUP(A7,'XCT (100)'!A:D,4,FALSE),"")</f>
        <v>3.6</v>
      </c>
      <c r="I7" s="73" t="str">
        <f>IF(H7=0,SUMIF('XCT (100)'!A:A,$A7,'XCT (100)'!B:B),"")</f>
        <v/>
      </c>
      <c r="J7" s="72">
        <f>IFERROR(VLOOKUP(A7,'XC (100)'!A:B,2,FALSE),"")</f>
        <v>0</v>
      </c>
      <c r="K7" s="71">
        <f t="shared" ref="K7:K11" si="1">IF(G7="E","E",IF(J7="E","E",IF(G7="R","R",IF(J7="R","R",SUM(F7:G7,J7)+IF(H7="",0,IF(H7&gt;0,H7,-H7))))))</f>
        <v>38.6</v>
      </c>
      <c r="L7" s="74">
        <f t="shared" si="0"/>
        <v>3</v>
      </c>
    </row>
    <row r="8" spans="1:12" s="64" customFormat="1" ht="27.6" customHeight="1" x14ac:dyDescent="0.15">
      <c r="A8" s="69">
        <v>258</v>
      </c>
      <c r="B8" s="70" t="str">
        <f>IFERROR(VLOOKUP($A8,Entries!$A:$F,4,FALSE),"")</f>
        <v>Tilly Lacey</v>
      </c>
      <c r="C8" s="70" t="str">
        <f>IFERROR(VLOOKUP($A8,Entries!$A:$F,5,FALSE),"")</f>
        <v>Ffynnoncodno Jupiter</v>
      </c>
      <c r="D8" s="70" t="str">
        <f>IFERROR(VLOOKUP($A8,Entries!$A:$F,6,FALSE),"")</f>
        <v>Marden</v>
      </c>
      <c r="E8" s="70">
        <f>IFERROR(VLOOKUP($A8,Entries!$A:$F,3,FALSE),"")</f>
        <v>100</v>
      </c>
      <c r="F8" s="71">
        <v>33.700000000000003</v>
      </c>
      <c r="G8" s="72">
        <v>4</v>
      </c>
      <c r="H8" s="71">
        <f>IFERROR(VLOOKUP(A8,'XCT (100)'!A:D,4,FALSE),"")</f>
        <v>6.8</v>
      </c>
      <c r="I8" s="73" t="str">
        <f>IF(H8=0,SUMIF('XCT (100)'!A:A,$A8,'XCT (100)'!B:B),"")</f>
        <v/>
      </c>
      <c r="J8" s="72">
        <f>IFERROR(VLOOKUP(A8,'XC (100)'!A:B,2,FALSE),"")</f>
        <v>0</v>
      </c>
      <c r="K8" s="71">
        <f t="shared" si="1"/>
        <v>44.5</v>
      </c>
      <c r="L8" s="74">
        <f t="shared" si="0"/>
        <v>4</v>
      </c>
    </row>
    <row r="9" spans="1:12" s="64" customFormat="1" ht="27.6" customHeight="1" x14ac:dyDescent="0.2">
      <c r="A9" s="69">
        <v>259</v>
      </c>
      <c r="B9" s="70" t="str">
        <f>IFERROR(VLOOKUP($A9,Entries!$A:$F,4,FALSE),"")</f>
        <v>Milly Tame</v>
      </c>
      <c r="C9" s="70" t="str">
        <f>IFERROR(VLOOKUP($A9,Entries!$A:$F,5,FALSE),"")</f>
        <v>Begwyns Star</v>
      </c>
      <c r="D9" s="70" t="str">
        <f>IFERROR(VLOOKUP($A9,Entries!$A:$F,6,FALSE),"")</f>
        <v>Marden</v>
      </c>
      <c r="E9" s="70">
        <f>IFERROR(VLOOKUP($A9,Entries!$A:$F,3,FALSE),"")</f>
        <v>100</v>
      </c>
      <c r="F9" s="71">
        <v>31.1</v>
      </c>
      <c r="G9" s="72" t="s">
        <v>92</v>
      </c>
      <c r="H9" s="71" t="str">
        <f>IFERROR(VLOOKUP(A9,'XCT (100)'!A:D,4,FALSE),"")</f>
        <v/>
      </c>
      <c r="I9" s="73" t="str">
        <f>IF(H9=0,SUMIF('XCT (100)'!A:A,$A9,'XCT (100)'!B:B),"")</f>
        <v/>
      </c>
      <c r="J9" s="72" t="str">
        <f>IFERROR(VLOOKUP(A9,'XC (100)'!A:B,2,FALSE),"")</f>
        <v/>
      </c>
      <c r="K9" s="71" t="str">
        <f t="shared" si="1"/>
        <v>E</v>
      </c>
      <c r="L9" s="74" t="str">
        <f t="shared" si="0"/>
        <v/>
      </c>
    </row>
    <row r="10" spans="1:12" s="64" customFormat="1" ht="27.6" customHeight="1" x14ac:dyDescent="0.2">
      <c r="A10" s="69">
        <v>263</v>
      </c>
      <c r="B10" s="70" t="str">
        <f>IFERROR(VLOOKUP($A10,Entries!$A:$F,4,FALSE),"")</f>
        <v>Bethany Jarvis</v>
      </c>
      <c r="C10" s="70" t="str">
        <f>IFERROR(VLOOKUP($A10,Entries!$A:$F,5,FALSE),"")</f>
        <v>Skyfire</v>
      </c>
      <c r="D10" s="70" t="str">
        <f>IFERROR(VLOOKUP($A10,Entries!$A:$F,6,FALSE),"")</f>
        <v>Southerndown</v>
      </c>
      <c r="E10" s="70">
        <f>IFERROR(VLOOKUP($A10,Entries!$A:$F,3,FALSE),"")</f>
        <v>100</v>
      </c>
      <c r="F10" s="71">
        <v>30.8</v>
      </c>
      <c r="G10" s="72">
        <v>0</v>
      </c>
      <c r="H10" s="71">
        <f>IFERROR(VLOOKUP(A10,'XCT (100)'!A:D,4,FALSE),"")</f>
        <v>0</v>
      </c>
      <c r="I10" s="73">
        <f>IF(H10=0,SUMIF('XCT (100)'!A:A,$A10,'XCT (100)'!B:B),"")</f>
        <v>4.1900000000000004</v>
      </c>
      <c r="J10" s="72">
        <f>IFERROR(VLOOKUP(A10,'XC (100)'!A:B,2,FALSE),"")</f>
        <v>0</v>
      </c>
      <c r="K10" s="71">
        <f t="shared" si="1"/>
        <v>30.8</v>
      </c>
      <c r="L10" s="74">
        <f t="shared" si="0"/>
        <v>1</v>
      </c>
    </row>
    <row r="11" spans="1:12" s="64" customFormat="1" ht="27.6" customHeight="1" x14ac:dyDescent="0.2">
      <c r="A11" s="69">
        <v>265</v>
      </c>
      <c r="B11" s="70">
        <f>IFERROR(VLOOKUP($A11,Entries!$A:$F,4,FALSE),"")</f>
        <v>0</v>
      </c>
      <c r="C11" s="70" t="str">
        <f>IFERROR(VLOOKUP($A11,Entries!$A:$F,5,FALSE),"")</f>
        <v>WD</v>
      </c>
      <c r="D11" s="70" t="str">
        <f>IFERROR(VLOOKUP($A11,Entries!$A:$F,6,FALSE),"")</f>
        <v>Marden</v>
      </c>
      <c r="E11" s="70">
        <f>IFERROR(VLOOKUP($A11,Entries!$A:$F,3,FALSE),"")</f>
        <v>100</v>
      </c>
      <c r="F11" s="71" t="s">
        <v>287</v>
      </c>
      <c r="G11" s="72" t="str">
        <f>IFERROR(VLOOKUP(A11,'SJ (100+)'!A:D,4,FALSE),"")</f>
        <v/>
      </c>
      <c r="H11" s="71" t="str">
        <f>IFERROR(VLOOKUP(A11,'XCT (100)'!A:D,4,FALSE),"")</f>
        <v/>
      </c>
      <c r="I11" s="73" t="str">
        <f>IF(H11=0,SUMIF('XCT (100)'!A:A,$A11,'XCT (100)'!B:B),"")</f>
        <v/>
      </c>
      <c r="J11" s="72" t="str">
        <f>IFERROR(VLOOKUP(A11,'XC (100)'!A:B,2,FALSE),"")</f>
        <v/>
      </c>
      <c r="K11" s="71" t="s">
        <v>287</v>
      </c>
      <c r="L11" s="74" t="str">
        <f t="shared" si="0"/>
        <v/>
      </c>
    </row>
  </sheetData>
  <conditionalFormatting sqref="A6:A11">
    <cfRule type="expression" dxfId="39" priority="15">
      <formula>A6=""</formula>
    </cfRule>
  </conditionalFormatting>
  <conditionalFormatting sqref="L6:L11">
    <cfRule type="duplicateValues" dxfId="38" priority="57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66"/>
    <pageSetUpPr fitToPage="1"/>
  </sheetPr>
  <dimension ref="A1:L10"/>
  <sheetViews>
    <sheetView topLeftCell="A3" zoomScale="90" zoomScaleNormal="90" workbookViewId="0">
      <pane ySplit="3" topLeftCell="A6" activePane="bottomLeft" state="frozen"/>
      <selection activeCell="A3" sqref="A3"/>
      <selection pane="bottomLeft" activeCell="N20" sqref="N20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9.14453125" style="29" bestFit="1" customWidth="1"/>
    <col min="6" max="6" width="6.9921875" style="38" customWidth="1"/>
    <col min="7" max="7" width="6.9921875" style="1" customWidth="1"/>
    <col min="8" max="12" width="6.9921875" style="29" customWidth="1"/>
    <col min="13" max="16384" width="9.14453125" style="29"/>
  </cols>
  <sheetData>
    <row r="1" spans="1:12" hidden="1" outlineLevel="1" x14ac:dyDescent="0.15">
      <c r="H1" s="29" t="s">
        <v>15</v>
      </c>
    </row>
    <row r="2" spans="1:12" hidden="1" outlineLevel="1" x14ac:dyDescent="0.15">
      <c r="G2" s="29"/>
    </row>
    <row r="3" spans="1:12" ht="25.5" collapsed="1" x14ac:dyDescent="0.3">
      <c r="A3" s="65" t="s">
        <v>106</v>
      </c>
      <c r="G3" s="29"/>
    </row>
    <row r="4" spans="1:12" ht="4.5" customHeight="1" x14ac:dyDescent="0.15">
      <c r="G4" s="29"/>
    </row>
    <row r="5" spans="1:12" s="68" customFormat="1" ht="27.6" customHeigh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6" t="s">
        <v>0</v>
      </c>
      <c r="F5" s="67" t="s">
        <v>11</v>
      </c>
      <c r="G5" s="66" t="s">
        <v>9</v>
      </c>
      <c r="H5" s="66" t="s">
        <v>12</v>
      </c>
      <c r="I5" s="66" t="s">
        <v>16</v>
      </c>
      <c r="J5" s="66" t="s">
        <v>13</v>
      </c>
      <c r="K5" s="66" t="s">
        <v>10</v>
      </c>
      <c r="L5" s="66" t="s">
        <v>14</v>
      </c>
    </row>
    <row r="6" spans="1:12" s="64" customFormat="1" ht="27.6" customHeight="1" x14ac:dyDescent="0.2">
      <c r="A6" s="69">
        <v>301</v>
      </c>
      <c r="B6" s="70" t="str">
        <f>IFERROR(VLOOKUP($A6,Entries!$A:$F,4,FALSE),"")</f>
        <v>Anna Hughes</v>
      </c>
      <c r="C6" s="70" t="str">
        <f>IFERROR(VLOOKUP($A6,Entries!$A:$F,5,FALSE),"")</f>
        <v>Kiltealy Chablis</v>
      </c>
      <c r="D6" s="70" t="str">
        <f>IFERROR(VLOOKUP($A6,Entries!$A:$F,6,FALSE),"")</f>
        <v>Southerndown</v>
      </c>
      <c r="E6" s="70" t="str">
        <f>IFERROR(VLOOKUP($A6,Entries!$A:$F,3,FALSE),"")</f>
        <v>100+</v>
      </c>
      <c r="F6" s="71">
        <f>IF(SUMIF('DR (100+)'!$A:$A,$A6,'DR (100+)'!$D:$D)=0,"",SUMIF('DR (100+)'!$A:$A,$A6,'DR (100+)'!$D:$D))</f>
        <v>25.5</v>
      </c>
      <c r="G6" s="72">
        <f>IFERROR(VLOOKUP(A6,'SJ (100+)'!A:D,4,FALSE),"")</f>
        <v>0</v>
      </c>
      <c r="H6" s="71">
        <f>IFERROR(VLOOKUP(A6,'XCT (100)'!A:D,4,FALSE),"")</f>
        <v>0.8</v>
      </c>
      <c r="I6" s="73" t="str">
        <f>IF(H6=0,SUMIF('XCT (100)'!A:A,$A6,'XCT (100)'!B:B),"")</f>
        <v/>
      </c>
      <c r="J6" s="72">
        <f>IFERROR(VLOOKUP(A6,'XC (100)'!A:B,2,FALSE),"")</f>
        <v>20</v>
      </c>
      <c r="K6" s="71">
        <f>IF(G6="E","E",IF(J6="E","E",IF(G6="R","R",IF(J6="R","R",SUM(F6:G6,J6)+IF(H6="",0,IF(H6&gt;0,H6,-H6))))))</f>
        <v>46.3</v>
      </c>
      <c r="L6" s="74">
        <f>IFERROR(RANK(K6,K$6:K$10,1),"")</f>
        <v>3</v>
      </c>
    </row>
    <row r="7" spans="1:12" s="64" customFormat="1" ht="27.6" customHeight="1" x14ac:dyDescent="0.2">
      <c r="A7" s="69">
        <v>302</v>
      </c>
      <c r="B7" s="70" t="str">
        <f>IFERROR(VLOOKUP($A7,Entries!$A:$F,4,FALSE),"")</f>
        <v>Wendy Hayes</v>
      </c>
      <c r="C7" s="70" t="str">
        <f>IFERROR(VLOOKUP($A7,Entries!$A:$F,5,FALSE),"")</f>
        <v>Westceffyl Max</v>
      </c>
      <c r="D7" s="70" t="str">
        <f>IFERROR(VLOOKUP($A7,Entries!$A:$F,6,FALSE),"")</f>
        <v>Riders 2000</v>
      </c>
      <c r="E7" s="70" t="str">
        <f>IFERROR(VLOOKUP($A7,Entries!$A:$F,3,FALSE),"")</f>
        <v>100+</v>
      </c>
      <c r="F7" s="71">
        <f>IF(SUMIF('DR (100+)'!$A:$A,$A7,'DR (100+)'!$D:$D)=0,"",SUMIF('DR (100+)'!$A:$A,$A7,'DR (100+)'!$D:$D))</f>
        <v>29.5</v>
      </c>
      <c r="G7" s="72" t="str">
        <f>IFERROR(VLOOKUP(A7,'SJ (100+)'!A:D,4,FALSE),"")</f>
        <v>R</v>
      </c>
      <c r="H7" s="71" t="str">
        <f>IFERROR(VLOOKUP(A7,'XCT (100)'!A:D,4,FALSE),"")</f>
        <v/>
      </c>
      <c r="I7" s="73" t="str">
        <f>IF(H7=0,SUMIF('XCT (100)'!A:A,$A7,'XCT (100)'!B:B),"")</f>
        <v/>
      </c>
      <c r="J7" s="72" t="str">
        <f>IFERROR(VLOOKUP(A7,'XC (100)'!A:B,2,FALSE),"")</f>
        <v/>
      </c>
      <c r="K7" s="71" t="str">
        <f t="shared" ref="K7:K9" si="0">IF(G7="E","E",IF(J7="E","E",IF(G7="R","R",IF(J7="R","R",SUM(F7:G7,J7)+IF(H7="",0,IF(H7&gt;0,H7,-H7))))))</f>
        <v>R</v>
      </c>
      <c r="L7" s="74" t="str">
        <f>IFERROR(RANK(K7,K$6:K$10,1),"")</f>
        <v/>
      </c>
    </row>
    <row r="8" spans="1:12" s="64" customFormat="1" ht="27.6" customHeight="1" x14ac:dyDescent="0.2">
      <c r="A8" s="69">
        <v>303</v>
      </c>
      <c r="B8" s="70" t="str">
        <f>IFERROR(VLOOKUP($A8,Entries!$A:$F,4,FALSE),"")</f>
        <v>Pippa Hayes</v>
      </c>
      <c r="C8" s="70" t="str">
        <f>IFERROR(VLOOKUP($A8,Entries!$A:$F,5,FALSE),"")</f>
        <v>Westceffyl Lad</v>
      </c>
      <c r="D8" s="70" t="str">
        <f>IFERROR(VLOOKUP($A8,Entries!$A:$F,6,FALSE),"")</f>
        <v>Riders 2000</v>
      </c>
      <c r="E8" s="70" t="str">
        <f>IFERROR(VLOOKUP($A8,Entries!$A:$F,3,FALSE),"")</f>
        <v>100+</v>
      </c>
      <c r="F8" s="71">
        <f>IF(SUMIF('DR (100+)'!$A:$A,$A8,'DR (100+)'!$D:$D)=0,"",SUMIF('DR (100+)'!$A:$A,$A8,'DR (100+)'!$D:$D))</f>
        <v>29.2</v>
      </c>
      <c r="G8" s="72">
        <f>IFERROR(VLOOKUP(A8,'SJ (100+)'!A:D,4,FALSE),"")</f>
        <v>43</v>
      </c>
      <c r="H8" s="71">
        <f>IFERROR(VLOOKUP(A8,'XCT (100)'!A:D,4,FALSE),"")</f>
        <v>0</v>
      </c>
      <c r="I8" s="73">
        <f>IF(H8=0,SUMIF('XCT (100)'!A:A,$A8,'XCT (100)'!B:B),"")</f>
        <v>4.2699999999999996</v>
      </c>
      <c r="J8" s="72">
        <f>IFERROR(VLOOKUP(A8,'XC (100)'!A:B,2,FALSE),"")</f>
        <v>0</v>
      </c>
      <c r="K8" s="71">
        <f t="shared" si="0"/>
        <v>72.2</v>
      </c>
      <c r="L8" s="74">
        <f>IFERROR(RANK(K8,K$6:K$10,1),"")</f>
        <v>4</v>
      </c>
    </row>
    <row r="9" spans="1:12" s="64" customFormat="1" ht="27.6" customHeight="1" x14ac:dyDescent="0.2">
      <c r="A9" s="69">
        <v>304</v>
      </c>
      <c r="B9" s="70" t="str">
        <f>IFERROR(VLOOKUP($A9,Entries!$A:$F,4,FALSE),"")</f>
        <v>Anna Saunders</v>
      </c>
      <c r="C9" s="70" t="str">
        <f>IFERROR(VLOOKUP($A9,Entries!$A:$F,5,FALSE),"")</f>
        <v>Curious Lady</v>
      </c>
      <c r="D9" s="70" t="str">
        <f>IFERROR(VLOOKUP($A9,Entries!$A:$F,6,FALSE),"")</f>
        <v>Riders 2000</v>
      </c>
      <c r="E9" s="70" t="str">
        <f>IFERROR(VLOOKUP($A9,Entries!$A:$F,3,FALSE),"")</f>
        <v>100+</v>
      </c>
      <c r="F9" s="71">
        <f>IF(SUMIF('DR (100+)'!$A:$A,$A9,'DR (100+)'!$D:$D)=0,"",SUMIF('DR (100+)'!$A:$A,$A9,'DR (100+)'!$D:$D))</f>
        <v>30.8</v>
      </c>
      <c r="G9" s="72">
        <f>IFERROR(VLOOKUP(A9,'SJ (100+)'!A:D,4,FALSE),"")</f>
        <v>0</v>
      </c>
      <c r="H9" s="71">
        <f>IFERROR(VLOOKUP(A9,'XCT (100)'!A:D,4,FALSE),"")</f>
        <v>1.2</v>
      </c>
      <c r="I9" s="73" t="str">
        <f>IF(H9=0,SUMIF('XCT (100)'!A:A,$A9,'XCT (100)'!B:B),"")</f>
        <v/>
      </c>
      <c r="J9" s="72">
        <f>IFERROR(VLOOKUP(A9,'XC (100)'!A:B,2,FALSE),"")</f>
        <v>0</v>
      </c>
      <c r="K9" s="71">
        <f t="shared" si="0"/>
        <v>32</v>
      </c>
      <c r="L9" s="74">
        <f>IFERROR(RANK(K9,K$6:K$10,1),"")</f>
        <v>2</v>
      </c>
    </row>
    <row r="10" spans="1:12" s="64" customFormat="1" ht="27.6" customHeight="1" x14ac:dyDescent="0.2">
      <c r="A10" s="69">
        <v>305</v>
      </c>
      <c r="B10" s="70">
        <f>IFERROR(VLOOKUP($A10,Entries!$A:$F,4,FALSE),"")</f>
        <v>0</v>
      </c>
      <c r="C10" s="70" t="str">
        <f>IFERROR(VLOOKUP($A10,Entries!$A:$F,5,FALSE),"")</f>
        <v>WD</v>
      </c>
      <c r="D10" s="70" t="str">
        <f>IFERROR(VLOOKUP($A10,Entries!$A:$F,6,FALSE),"")</f>
        <v>Riders 2000</v>
      </c>
      <c r="E10" s="70" t="str">
        <f>IFERROR(VLOOKUP($A10,Entries!$A:$F,3,FALSE),"")</f>
        <v>100+</v>
      </c>
      <c r="F10" s="71" t="str">
        <f>IF(SUMIF('DR (100+)'!$A:$A,$A10,'DR (100+)'!$D:$D)=0,"",SUMIF('DR (100+)'!$A:$A,$A10,'DR (100+)'!$D:$D))</f>
        <v/>
      </c>
      <c r="G10" s="72" t="str">
        <f>IFERROR(VLOOKUP(A10,'SJ (100+)'!A:D,4,FALSE),"")</f>
        <v/>
      </c>
      <c r="H10" s="71" t="str">
        <f>IFERROR(VLOOKUP(A10,'XCT (100)'!A:D,4,FALSE),"")</f>
        <v/>
      </c>
      <c r="I10" s="73" t="str">
        <f>IF(H10=0,SUMIF('XCT (100)'!A:A,$A10,'XCT (100)'!B:B),"")</f>
        <v/>
      </c>
      <c r="J10" s="72" t="str">
        <f>IFERROR(VLOOKUP(A10,'XC (100)'!A:B,2,FALSE),"")</f>
        <v/>
      </c>
      <c r="K10" s="71">
        <f t="shared" ref="K10" si="1">IF(G10="E","E",IF(J10="E","E",IF(G10="R","R",IF(J10="R","R",SUM(F10:G10,J10)+IF(H10="",0,IF(H10&gt;0,H10,-H10))))))</f>
        <v>0</v>
      </c>
      <c r="L10" s="74">
        <f>IFERROR(RANK(K10,K$6:K$10,1),"")</f>
        <v>1</v>
      </c>
    </row>
  </sheetData>
  <conditionalFormatting sqref="A6:A10">
    <cfRule type="expression" dxfId="37" priority="6">
      <formula>A6=""</formula>
    </cfRule>
  </conditionalFormatting>
  <conditionalFormatting sqref="L1:L1048576">
    <cfRule type="duplicateValues" dxfId="36" priority="5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44"/>
  <sheetViews>
    <sheetView showGridLines="0" zoomScale="85" zoomScaleNormal="85" zoomScaleSheetLayoutView="55" workbookViewId="0">
      <pane ySplit="3" topLeftCell="A15" activePane="bottomLeft" state="frozen"/>
      <selection activeCell="O75" sqref="O75"/>
      <selection pane="bottomLeft" activeCell="T30" sqref="T30"/>
    </sheetView>
  </sheetViews>
  <sheetFormatPr defaultColWidth="9.14453125" defaultRowHeight="13.5" outlineLevelCol="1" x14ac:dyDescent="0.15"/>
  <cols>
    <col min="1" max="1" width="8.0703125" style="29" customWidth="1"/>
    <col min="2" max="2" width="8.609375" style="29" customWidth="1"/>
    <col min="3" max="3" width="24.6171875" style="29" customWidth="1"/>
    <col min="4" max="4" width="29.32421875" style="29" bestFit="1" customWidth="1"/>
    <col min="5" max="5" width="24.6171875" style="29" customWidth="1"/>
    <col min="6" max="7" width="9.68359375" style="29" hidden="1" customWidth="1" outlineLevel="1"/>
    <col min="8" max="9" width="9.68359375" style="1" hidden="1" customWidth="1" outlineLevel="1"/>
    <col min="10" max="10" width="13.71875" style="1" customWidth="1" collapsed="1"/>
    <col min="11" max="11" width="9.14453125" style="1" hidden="1" customWidth="1" outlineLevel="1"/>
    <col min="12" max="12" width="13.71875" style="1" customWidth="1" collapsed="1"/>
    <col min="13" max="13" width="13.5859375" style="1" customWidth="1"/>
    <col min="14" max="16384" width="9.14453125" style="1"/>
  </cols>
  <sheetData>
    <row r="1" spans="1:13" ht="20.25" x14ac:dyDescent="0.25">
      <c r="D1" s="30" t="s">
        <v>426</v>
      </c>
    </row>
    <row r="2" spans="1:13" ht="4.5" customHeight="1" x14ac:dyDescent="0.15"/>
    <row r="3" spans="1:13" x14ac:dyDescent="0.15">
      <c r="A3" s="31" t="s">
        <v>21</v>
      </c>
      <c r="B3" s="31" t="s">
        <v>22</v>
      </c>
      <c r="C3" s="31" t="s">
        <v>1</v>
      </c>
      <c r="D3" s="31" t="s">
        <v>2</v>
      </c>
      <c r="E3" s="31" t="s">
        <v>35</v>
      </c>
      <c r="F3" s="31" t="s">
        <v>107</v>
      </c>
      <c r="G3" s="31" t="s">
        <v>19</v>
      </c>
      <c r="H3" s="32"/>
      <c r="I3" s="32"/>
      <c r="J3" s="32" t="s">
        <v>18</v>
      </c>
      <c r="K3" s="32"/>
      <c r="L3" s="33" t="s">
        <v>20</v>
      </c>
      <c r="M3" s="33" t="s">
        <v>14</v>
      </c>
    </row>
    <row r="4" spans="1:13" ht="14.25" customHeight="1" x14ac:dyDescent="0.15">
      <c r="A4" s="80">
        <v>16</v>
      </c>
      <c r="B4" s="3" t="str">
        <f>IFERROR(VLOOKUP($A4,Entries!$A:$F,2,FALSE),"")</f>
        <v>A</v>
      </c>
      <c r="C4" s="3" t="str">
        <f>IFERROR(VLOOKUP($A4,Entries!$A:$F,4,FALSE),"")</f>
        <v>Georgina Vanpuyenbrook</v>
      </c>
      <c r="D4" s="3" t="str">
        <f>IFERROR(VLOOKUP($A4,Entries!$A:$F,5,FALSE),"")</f>
        <v>Mission Accomplished II</v>
      </c>
      <c r="E4" s="3" t="str">
        <f>IFERROR(VLOOKUP($A4,Entries!$A:$F,6,FALSE),"")</f>
        <v>Bath Bombs</v>
      </c>
      <c r="F4" s="34">
        <f>IFERROR(VLOOKUP($A4,'80 A'!$A:$J,10,FALSE),"")</f>
        <v>34.4</v>
      </c>
      <c r="G4" s="34" t="str">
        <f>IFERROR(VLOOKUP($A4,'80 C'!$A:$J,10,FALSE),"")</f>
        <v/>
      </c>
      <c r="H4" s="34"/>
      <c r="I4" s="34"/>
      <c r="J4" s="34">
        <f t="shared" ref="J4:J7" si="0">IF(F4="E","E",IF(G4="E","E",IF(H4="E","E",IF(I4="E","E",IF(F4="R","R",IF(G4="R","R",IF(H4="R","R",IF(I4="R","R",IF(F4="WD","WD",IF(G4="WD","WD",IF(H4="WD","WD",IF(I4="WD","WD",SUM($F4:$I4)))))))))))))</f>
        <v>34.4</v>
      </c>
      <c r="K4" s="35">
        <f>IFERROR(RANK(J4,J4:J7,1),4)</f>
        <v>2</v>
      </c>
      <c r="L4" s="39">
        <f>IF(COUNTIF(J4:J7,"&gt;0")&lt;3,"E",(IF(COUNTIF(K4:K7,1)=4,SUMIF(K4:K7,1,J4:J7)/4*3,SUMIF(K4:K7,1,J4:J7))+(IF(COUNTIF(K4:K7,2)=3,SUMIF(K4:K7,2,J4:J7)/3*2,SUMIF(K4:K7,2,J4:J7))+(IF(COUNTIF(K4:K7,3)=2,SUMIF(K4:K7,3,J4:J7)/2,SUMIF(K4:K7,3,J4:J7))))))</f>
        <v>114.7</v>
      </c>
      <c r="M4" s="40">
        <f>IFERROR(RANK(L4,L$4:L$44,1),"")</f>
        <v>3</v>
      </c>
    </row>
    <row r="5" spans="1:13" ht="14.25" customHeight="1" x14ac:dyDescent="0.15">
      <c r="A5" s="80">
        <v>17</v>
      </c>
      <c r="B5" s="3" t="str">
        <f>IFERROR(VLOOKUP($A5,Entries!$A:$F,2,FALSE),"")</f>
        <v>A</v>
      </c>
      <c r="C5" s="3" t="str">
        <f>IFERROR(VLOOKUP($A5,Entries!$A:$F,4,FALSE),"")</f>
        <v>Gemma Pearce</v>
      </c>
      <c r="D5" s="3" t="str">
        <f>IFERROR(VLOOKUP($A5,Entries!$A:$F,5,FALSE),"")</f>
        <v>Berkeley</v>
      </c>
      <c r="E5" s="3" t="str">
        <f>IFERROR(VLOOKUP($A5,Entries!$A:$F,6,FALSE),"")</f>
        <v>Bath Bombs</v>
      </c>
      <c r="F5" s="34">
        <f>IFERROR(VLOOKUP($A5,'80 A'!$A:$J,10,FALSE),"")</f>
        <v>29.2</v>
      </c>
      <c r="G5" s="34" t="str">
        <f>IFERROR(VLOOKUP($A5,'80 C'!$A:$J,10,FALSE),"")</f>
        <v/>
      </c>
      <c r="H5" s="34"/>
      <c r="I5" s="34"/>
      <c r="J5" s="34">
        <f t="shared" si="0"/>
        <v>29.2</v>
      </c>
      <c r="K5" s="35">
        <f>IFERROR(RANK(J5,J4:J7,1),4)</f>
        <v>1</v>
      </c>
      <c r="L5" s="41"/>
      <c r="M5" s="41"/>
    </row>
    <row r="6" spans="1:13" ht="14.25" customHeight="1" x14ac:dyDescent="0.15">
      <c r="A6" s="80">
        <v>66</v>
      </c>
      <c r="B6" s="3" t="str">
        <f>IFERROR(VLOOKUP($A6,Entries!$A:$F,2,FALSE),"")</f>
        <v>C</v>
      </c>
      <c r="C6" s="3" t="str">
        <f>IFERROR(VLOOKUP($A6,Entries!$A:$F,4,FALSE),"")</f>
        <v>Jill Holt</v>
      </c>
      <c r="D6" s="3" t="str">
        <f>IFERROR(VLOOKUP($A6,Entries!$A:$F,5,FALSE),"")</f>
        <v>Tiger Roll</v>
      </c>
      <c r="E6" s="3" t="str">
        <f>IFERROR(VLOOKUP($A6,Entries!$A:$F,6,FALSE),"")</f>
        <v>Bath Bombs</v>
      </c>
      <c r="F6" s="34" t="str">
        <f>IFERROR(VLOOKUP($A6,'80 A'!$A:$J,10,FALSE),"")</f>
        <v/>
      </c>
      <c r="G6" s="34">
        <f>IFERROR(VLOOKUP($A6,'80 C'!$A:$J,10,FALSE),"")</f>
        <v>51.1</v>
      </c>
      <c r="H6" s="34"/>
      <c r="I6" s="34"/>
      <c r="J6" s="34">
        <f t="shared" si="0"/>
        <v>51.1</v>
      </c>
      <c r="K6" s="35">
        <f>IFERROR(RANK(J6,J4:J7,1),4)</f>
        <v>3</v>
      </c>
      <c r="L6" s="41"/>
      <c r="M6" s="41"/>
    </row>
    <row r="7" spans="1:13" ht="14.25" customHeight="1" x14ac:dyDescent="0.15">
      <c r="A7" s="80">
        <v>67</v>
      </c>
      <c r="B7" s="3" t="str">
        <f>IFERROR(VLOOKUP($A7,Entries!$A:$F,2,FALSE),"")</f>
        <v>C</v>
      </c>
      <c r="C7" s="3" t="str">
        <f>IFERROR(VLOOKUP($A7,Entries!$A:$F,4,FALSE),"")</f>
        <v>Steve Gifkins</v>
      </c>
      <c r="D7" s="3" t="str">
        <f>IFERROR(VLOOKUP($A7,Entries!$A:$F,5,FALSE),"")</f>
        <v>Gorse Hill Ike</v>
      </c>
      <c r="E7" s="3" t="str">
        <f>IFERROR(VLOOKUP($A7,Entries!$A:$F,6,FALSE),"")</f>
        <v>Bath Bombs</v>
      </c>
      <c r="F7" s="34" t="str">
        <f>IFERROR(VLOOKUP($A7,'80 A'!$A:$J,10,FALSE),"")</f>
        <v/>
      </c>
      <c r="G7" s="34" t="str">
        <f>IFERROR(VLOOKUP($A7,'80 C'!$A:$J,10,FALSE),"")</f>
        <v>WD</v>
      </c>
      <c r="H7" s="34"/>
      <c r="I7" s="34"/>
      <c r="J7" s="34" t="str">
        <f t="shared" si="0"/>
        <v>WD</v>
      </c>
      <c r="K7" s="35">
        <f>IFERROR(RANK(J7,J4:J7,1),4)</f>
        <v>4</v>
      </c>
      <c r="L7" s="42"/>
      <c r="M7" s="42"/>
    </row>
    <row r="8" spans="1:13" ht="7.5" customHeight="1" x14ac:dyDescent="0.15">
      <c r="A8" s="36"/>
      <c r="B8" s="29" t="str">
        <f>IFERROR(VLOOKUP($A8,Entries!$A:$F,2,FALSE),"")</f>
        <v/>
      </c>
      <c r="C8" s="29" t="str">
        <f>IFERROR(VLOOKUP($A8,Entries!$A:$F,4,FALSE),"")</f>
        <v/>
      </c>
      <c r="D8" s="29" t="str">
        <f>IFERROR(VLOOKUP($A8,Entries!$A:$F,5,FALSE),"")</f>
        <v/>
      </c>
      <c r="E8" s="29" t="str">
        <f>IFERROR(VLOOKUP($A8,Entries!$A:$F,6,FALSE),"")</f>
        <v/>
      </c>
      <c r="F8" s="26" t="str">
        <f>IFERROR(VLOOKUP($A8,'80 A'!$A:$J,10,FALSE),"")</f>
        <v/>
      </c>
      <c r="G8" s="26" t="str">
        <f>IFERROR(VLOOKUP($A8,'80 C'!$A:$J,10,FALSE),"")</f>
        <v/>
      </c>
      <c r="H8" s="26"/>
      <c r="I8" s="26"/>
      <c r="L8" s="43"/>
      <c r="M8" s="43"/>
    </row>
    <row r="9" spans="1:13" ht="14.25" customHeight="1" x14ac:dyDescent="0.15">
      <c r="A9" s="80">
        <v>7</v>
      </c>
      <c r="B9" s="3" t="str">
        <f>IFERROR(VLOOKUP($A9,Entries!$A:$F,2,FALSE),"")</f>
        <v>A</v>
      </c>
      <c r="C9" s="3" t="str">
        <f>IFERROR(VLOOKUP($A9,Entries!$A:$F,4,FALSE),"")</f>
        <v>Alexis Symes</v>
      </c>
      <c r="D9" s="3" t="str">
        <f>IFERROR(VLOOKUP($A9,Entries!$A:$F,5,FALSE),"")</f>
        <v>Glen Carter</v>
      </c>
      <c r="E9" s="3" t="str">
        <f>IFERROR(VLOOKUP($A9,Entries!$A:$F,6,FALSE),"")</f>
        <v>Bath Bubbles</v>
      </c>
      <c r="F9" s="34">
        <f>IFERROR(VLOOKUP($A9,'80 A'!$A:$J,10,FALSE),"")</f>
        <v>31.3</v>
      </c>
      <c r="G9" s="34" t="str">
        <f>IFERROR(VLOOKUP($A9,'80 C'!$A:$J,10,FALSE),"")</f>
        <v/>
      </c>
      <c r="H9" s="34"/>
      <c r="I9" s="34"/>
      <c r="J9" s="34">
        <f t="shared" ref="J9:J17" si="1">IF(F9="E","E",IF(G9="E","E",IF(H9="E","E",IF(I9="E","E",IF(F9="R","R",IF(G9="R","R",IF(H9="R","R",IF(I9="R","R",IF(F9="WD","WD",IF(G9="WD","WD",IF(H9="WD","WD",IF(I9="WD","WD",SUM($F9:$I9)))))))))))))</f>
        <v>31.3</v>
      </c>
      <c r="K9" s="35">
        <f>IFERROR(RANK(J9,J9:J12,1),4)</f>
        <v>2</v>
      </c>
      <c r="L9" s="39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91.5</v>
      </c>
      <c r="M9" s="40">
        <f>IFERROR(RANK(L9,L$4:L$42,1),"")</f>
        <v>1</v>
      </c>
    </row>
    <row r="10" spans="1:13" ht="14.25" customHeight="1" x14ac:dyDescent="0.15">
      <c r="A10" s="80">
        <v>8</v>
      </c>
      <c r="B10" s="3" t="str">
        <f>IFERROR(VLOOKUP($A10,Entries!$A:$F,2,FALSE),"")</f>
        <v>A</v>
      </c>
      <c r="C10" s="3" t="str">
        <f>IFERROR(VLOOKUP($A10,Entries!$A:$F,4,FALSE),"")</f>
        <v>Kayleigh Isaacs</v>
      </c>
      <c r="D10" s="3" t="str">
        <f>IFERROR(VLOOKUP($A10,Entries!$A:$F,5,FALSE),"")</f>
        <v>Fabio</v>
      </c>
      <c r="E10" s="3" t="str">
        <f>IFERROR(VLOOKUP($A10,Entries!$A:$F,6,FALSE),"")</f>
        <v>Bath Bubbles</v>
      </c>
      <c r="F10" s="34">
        <f>IFERROR(VLOOKUP($A10,'80 A'!$A:$J,10,FALSE),"")</f>
        <v>35</v>
      </c>
      <c r="G10" s="34" t="str">
        <f>IFERROR(VLOOKUP($A10,'80 C'!$A:$J,10,FALSE),"")</f>
        <v/>
      </c>
      <c r="H10" s="34"/>
      <c r="I10" s="34"/>
      <c r="J10" s="34">
        <f t="shared" si="1"/>
        <v>35</v>
      </c>
      <c r="K10" s="35">
        <f>IFERROR(RANK(J10,J9:J12,1),4)</f>
        <v>3</v>
      </c>
      <c r="L10" s="41"/>
      <c r="M10" s="41"/>
    </row>
    <row r="11" spans="1:13" ht="14.25" customHeight="1" x14ac:dyDescent="0.15">
      <c r="A11" s="80">
        <v>57</v>
      </c>
      <c r="B11" s="3" t="str">
        <f>IFERROR(VLOOKUP($A11,Entries!$A:$F,2,FALSE),"")</f>
        <v>C</v>
      </c>
      <c r="C11" s="3" t="str">
        <f>IFERROR(VLOOKUP($A11,Entries!$A:$F,4,FALSE),"")</f>
        <v>Stacey Martin</v>
      </c>
      <c r="D11" s="3" t="str">
        <f>IFERROR(VLOOKUP($A11,Entries!$A:$F,5,FALSE),"")</f>
        <v>Ladykillers Little John</v>
      </c>
      <c r="E11" s="3" t="str">
        <f>IFERROR(VLOOKUP($A11,Entries!$A:$F,6,FALSE),"")</f>
        <v>Bath Bubbles</v>
      </c>
      <c r="F11" s="34" t="str">
        <f>IFERROR(VLOOKUP($A11,'80 A'!$A:$J,10,FALSE),"")</f>
        <v/>
      </c>
      <c r="G11" s="34">
        <f>IFERROR(VLOOKUP($A11,'80 C'!$A:$J,10,FALSE),"")</f>
        <v>25.2</v>
      </c>
      <c r="H11" s="34"/>
      <c r="I11" s="34"/>
      <c r="J11" s="34">
        <f t="shared" si="1"/>
        <v>25.2</v>
      </c>
      <c r="K11" s="35">
        <f>IFERROR(RANK(J11,J9:J12,1),4)</f>
        <v>1</v>
      </c>
      <c r="L11" s="41"/>
      <c r="M11" s="41"/>
    </row>
    <row r="12" spans="1:13" ht="14.25" customHeight="1" x14ac:dyDescent="0.15">
      <c r="A12" s="80">
        <v>58</v>
      </c>
      <c r="B12" s="3" t="str">
        <f>IFERROR(VLOOKUP($A12,Entries!$A:$F,2,FALSE),"")</f>
        <v>C</v>
      </c>
      <c r="C12" s="3" t="str">
        <f>IFERROR(VLOOKUP($A12,Entries!$A:$F,4,FALSE),"")</f>
        <v>Bethan Wheatley</v>
      </c>
      <c r="D12" s="3" t="str">
        <f>IFERROR(VLOOKUP($A12,Entries!$A:$F,5,FALSE),"")</f>
        <v>Tullycross Surprise</v>
      </c>
      <c r="E12" s="3" t="str">
        <f>IFERROR(VLOOKUP($A12,Entries!$A:$F,6,FALSE),"")</f>
        <v>Bath Bubbles</v>
      </c>
      <c r="F12" s="34" t="str">
        <f>IFERROR(VLOOKUP($A12,'80 A'!$A:$J,10,FALSE),"")</f>
        <v/>
      </c>
      <c r="G12" s="34" t="str">
        <f>IFERROR(VLOOKUP($A12,'80 C'!$A:$J,10,FALSE),"")</f>
        <v>E</v>
      </c>
      <c r="H12" s="34"/>
      <c r="I12" s="34"/>
      <c r="J12" s="34" t="str">
        <f t="shared" si="1"/>
        <v>E</v>
      </c>
      <c r="K12" s="35">
        <f>IFERROR(RANK(J12,J9:J12,1),4)</f>
        <v>4</v>
      </c>
      <c r="L12" s="42"/>
      <c r="M12" s="42"/>
    </row>
    <row r="13" spans="1:13" ht="7.5" customHeight="1" x14ac:dyDescent="0.15">
      <c r="A13" s="36"/>
      <c r="B13" s="29" t="str">
        <f>IFERROR(VLOOKUP($A13,Entries!$A:$F,2,FALSE),"")</f>
        <v/>
      </c>
      <c r="C13" s="29" t="str">
        <f>IFERROR(VLOOKUP($A13,Entries!$A:$F,4,FALSE),"")</f>
        <v/>
      </c>
      <c r="D13" s="29" t="str">
        <f>IFERROR(VLOOKUP($A13,Entries!$A:$F,5,FALSE),"")</f>
        <v/>
      </c>
      <c r="E13" s="29" t="str">
        <f>IFERROR(VLOOKUP($A13,Entries!$A:$F,6,FALSE),"")</f>
        <v/>
      </c>
      <c r="F13" s="26" t="str">
        <f>IFERROR(VLOOKUP($A13,'80 A'!$A:$J,10,FALSE),"")</f>
        <v/>
      </c>
      <c r="G13" s="26" t="str">
        <f>IFERROR(VLOOKUP($A13,'80 C'!$A:$J,10,FALSE),"")</f>
        <v/>
      </c>
      <c r="H13" s="26"/>
      <c r="I13" s="26"/>
      <c r="L13" s="43"/>
      <c r="M13" s="43"/>
    </row>
    <row r="14" spans="1:13" ht="14.25" customHeight="1" x14ac:dyDescent="0.15">
      <c r="A14" s="80">
        <v>13</v>
      </c>
      <c r="B14" s="3" t="str">
        <f>IFERROR(VLOOKUP($A14,Entries!$A:$F,2,FALSE),"")</f>
        <v>A</v>
      </c>
      <c r="C14" s="3" t="str">
        <f>IFERROR(VLOOKUP($A14,Entries!$A:$F,4,FALSE),"")</f>
        <v>Sian Barke</v>
      </c>
      <c r="D14" s="3" t="str">
        <f>IFERROR(VLOOKUP($A14,Entries!$A:$F,5,FALSE),"")</f>
        <v>Cartinus</v>
      </c>
      <c r="E14" s="3" t="str">
        <f>IFERROR(VLOOKUP($A14,Entries!$A:$F,6,FALSE),"")</f>
        <v>Berkeley Gold</v>
      </c>
      <c r="F14" s="34">
        <f>IFERROR(VLOOKUP($A14,'80 A'!$A:$J,10,FALSE),"")</f>
        <v>46</v>
      </c>
      <c r="G14" s="34" t="str">
        <f>IFERROR(VLOOKUP($A14,'80 C'!$A:$J,10,FALSE),"")</f>
        <v/>
      </c>
      <c r="H14" s="34"/>
      <c r="I14" s="34"/>
      <c r="J14" s="34">
        <f t="shared" si="1"/>
        <v>46</v>
      </c>
      <c r="K14" s="35">
        <f>IFERROR(RANK(J14,J14:J17,1),4)</f>
        <v>2</v>
      </c>
      <c r="L14" s="39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179.7</v>
      </c>
      <c r="M14" s="40">
        <f>IFERROR(RANK(L14,L$4:L$44,1),"")</f>
        <v>7</v>
      </c>
    </row>
    <row r="15" spans="1:13" ht="14.25" customHeight="1" x14ac:dyDescent="0.15">
      <c r="A15" s="80">
        <v>14</v>
      </c>
      <c r="B15" s="3" t="str">
        <f>IFERROR(VLOOKUP($A15,Entries!$A:$F,2,FALSE),"")</f>
        <v>A</v>
      </c>
      <c r="C15" s="3" t="str">
        <f>IFERROR(VLOOKUP($A15,Entries!$A:$F,4,FALSE),"")</f>
        <v>Helen Studzinski</v>
      </c>
      <c r="D15" s="3" t="str">
        <f>IFERROR(VLOOKUP($A15,Entries!$A:$F,5,FALSE),"")</f>
        <v>Goneinaglance</v>
      </c>
      <c r="E15" s="3" t="str">
        <f>IFERROR(VLOOKUP($A15,Entries!$A:$F,6,FALSE),"")</f>
        <v>Berkeley Gold</v>
      </c>
      <c r="F15" s="34">
        <f>IFERROR(VLOOKUP($A15,'80 A'!$A:$J,10,FALSE),"")</f>
        <v>95.699999999999989</v>
      </c>
      <c r="G15" s="34" t="str">
        <f>IFERROR(VLOOKUP($A15,'80 C'!$A:$J,10,FALSE),"")</f>
        <v/>
      </c>
      <c r="H15" s="34"/>
      <c r="I15" s="34"/>
      <c r="J15" s="34">
        <f t="shared" si="1"/>
        <v>95.699999999999989</v>
      </c>
      <c r="K15" s="35">
        <f>IFERROR(RANK(J15,J14:J17,1),4)</f>
        <v>3</v>
      </c>
      <c r="L15" s="41"/>
      <c r="M15" s="41"/>
    </row>
    <row r="16" spans="1:13" ht="14.25" customHeight="1" x14ac:dyDescent="0.15">
      <c r="A16" s="80">
        <v>63</v>
      </c>
      <c r="B16" s="3" t="str">
        <f>IFERROR(VLOOKUP($A16,Entries!$A:$F,2,FALSE),"")</f>
        <v>C</v>
      </c>
      <c r="C16" s="3" t="str">
        <f>IFERROR(VLOOKUP($A16,Entries!$A:$F,4,FALSE),"")</f>
        <v>Nicola Powell</v>
      </c>
      <c r="D16" s="3" t="str">
        <f>IFERROR(VLOOKUP($A16,Entries!$A:$F,5,FALSE),"")</f>
        <v>Gringos Garrison</v>
      </c>
      <c r="E16" s="3" t="str">
        <f>IFERROR(VLOOKUP($A16,Entries!$A:$F,6,FALSE),"")</f>
        <v>Berkeley Gold</v>
      </c>
      <c r="F16" s="34" t="str">
        <f>IFERROR(VLOOKUP($A16,'80 A'!$A:$J,10,FALSE),"")</f>
        <v/>
      </c>
      <c r="G16" s="34">
        <f>IFERROR(VLOOKUP($A16,'80 C'!$A:$J,10,FALSE),"")</f>
        <v>38</v>
      </c>
      <c r="H16" s="34"/>
      <c r="I16" s="34"/>
      <c r="J16" s="34">
        <f t="shared" si="1"/>
        <v>38</v>
      </c>
      <c r="K16" s="35">
        <f>IFERROR(RANK(J16,J14:J17,1),4)</f>
        <v>1</v>
      </c>
      <c r="L16" s="41"/>
      <c r="M16" s="41"/>
    </row>
    <row r="17" spans="1:13" ht="14.25" customHeight="1" x14ac:dyDescent="0.15">
      <c r="A17" s="80">
        <v>64</v>
      </c>
      <c r="B17" s="3" t="str">
        <f>IFERROR(VLOOKUP($A17,Entries!$A:$F,2,FALSE),"")</f>
        <v>C</v>
      </c>
      <c r="C17" s="3" t="str">
        <f>IFERROR(VLOOKUP($A17,Entries!$A:$F,4,FALSE),"")</f>
        <v>Emma Smith</v>
      </c>
      <c r="D17" s="3" t="str">
        <f>IFERROR(VLOOKUP($A17,Entries!$A:$F,5,FALSE),"")</f>
        <v>Summers Skye</v>
      </c>
      <c r="E17" s="3" t="str">
        <f>IFERROR(VLOOKUP($A17,Entries!$A:$F,6,FALSE),"")</f>
        <v>Berkeley Gold</v>
      </c>
      <c r="F17" s="34" t="str">
        <f>IFERROR(VLOOKUP($A17,'80 A'!$A:$J,10,FALSE),"")</f>
        <v/>
      </c>
      <c r="G17" s="34" t="str">
        <f>IFERROR(VLOOKUP($A17,'80 C'!$A:$J,10,FALSE),"")</f>
        <v>E</v>
      </c>
      <c r="H17" s="34"/>
      <c r="I17" s="34"/>
      <c r="J17" s="34" t="str">
        <f t="shared" si="1"/>
        <v>E</v>
      </c>
      <c r="K17" s="35">
        <f>IFERROR(RANK(J17,J14:J17,1),4)</f>
        <v>4</v>
      </c>
      <c r="L17" s="42"/>
      <c r="M17" s="42"/>
    </row>
    <row r="18" spans="1:13" ht="7.5" customHeight="1" x14ac:dyDescent="0.15">
      <c r="A18" s="36"/>
      <c r="B18" s="29" t="str">
        <f>IFERROR(VLOOKUP($A18,Entries!$A:$F,2,FALSE),"")</f>
        <v/>
      </c>
      <c r="C18" s="29" t="str">
        <f>IFERROR(VLOOKUP($A18,Entries!$A:$F,4,FALSE),"")</f>
        <v/>
      </c>
      <c r="D18" s="29" t="str">
        <f>IFERROR(VLOOKUP($A18,Entries!$A:$F,5,FALSE),"")</f>
        <v/>
      </c>
      <c r="E18" s="29" t="str">
        <f>IFERROR(VLOOKUP($A18,Entries!$A:$F,6,FALSE),"")</f>
        <v/>
      </c>
      <c r="F18" s="26" t="str">
        <f>IFERROR(VLOOKUP($A18,'80 A'!$A:$J,10,FALSE),"")</f>
        <v/>
      </c>
      <c r="G18" s="26" t="str">
        <f>IFERROR(VLOOKUP($A18,'80 C'!$A:$J,10,FALSE),"")</f>
        <v/>
      </c>
      <c r="H18" s="26"/>
      <c r="I18" s="26"/>
      <c r="L18" s="43"/>
      <c r="M18" s="43"/>
    </row>
    <row r="19" spans="1:13" ht="14.25" customHeight="1" x14ac:dyDescent="0.15">
      <c r="A19" s="80">
        <v>1</v>
      </c>
      <c r="B19" s="3" t="str">
        <f>IFERROR(VLOOKUP($A19,Entries!$A:$F,2,FALSE),"")</f>
        <v>A</v>
      </c>
      <c r="C19" s="3" t="str">
        <f>IFERROR(VLOOKUP($A19,Entries!$A:$F,4,FALSE),"")</f>
        <v>Alison Baimbridge</v>
      </c>
      <c r="D19" s="3" t="str">
        <f>IFERROR(VLOOKUP($A19,Entries!$A:$F,5,FALSE),"")</f>
        <v>Steve</v>
      </c>
      <c r="E19" s="3" t="str">
        <f>IFERROR(VLOOKUP($A19,Entries!$A:$F,6,FALSE),"")</f>
        <v>Berkeley Green</v>
      </c>
      <c r="F19" s="34">
        <f>IFERROR(VLOOKUP($A19,'80 A'!$A:$J,10,FALSE),"")</f>
        <v>33.5</v>
      </c>
      <c r="G19" s="34" t="str">
        <f>IFERROR(VLOOKUP($A19,'80 C'!$A:$J,10,FALSE),"")</f>
        <v/>
      </c>
      <c r="H19" s="34"/>
      <c r="I19" s="34"/>
      <c r="J19" s="34">
        <f t="shared" ref="J19:J22" si="2">IF(F19="E","E",IF(G19="E","E",IF(H19="E","E",IF(I19="E","E",IF(F19="R","R",IF(G19="R","R",IF(H19="R","R",IF(I19="R","R",IF(F19="WD","WD",IF(G19="WD","WD",IF(H19="WD","WD",IF(I19="WD","WD",SUM($F19:$I19)))))))))))))</f>
        <v>33.5</v>
      </c>
      <c r="K19" s="35">
        <f>IFERROR(RANK(J19,J19:J22,1),4)</f>
        <v>1</v>
      </c>
      <c r="L19" s="39" t="str">
        <f>IF(COUNTIF(J19:J22,"&gt;0")&lt;3,"E",(IF(COUNTIF(K19:K22,1)=4,SUMIF(K19:K22,1,J19:J22)/4*3,SUMIF(K19:K22,1,J19:J22))+(IF(COUNTIF(K19:K22,2)=3,SUMIF(K19:K22,2,J19:J22)/3*2,SUMIF(K19:K22,2,J19:J22))+(IF(COUNTIF(K19:K22,3)=2,SUMIF(K19:K22,3,J19:J22)/2,SUMIF(K19:K22,3,J19:J22))))))</f>
        <v>E</v>
      </c>
      <c r="M19" s="40" t="str">
        <f>IFERROR(RANK(L19,L$4:L$44,1),"")</f>
        <v/>
      </c>
    </row>
    <row r="20" spans="1:13" ht="14.25" customHeight="1" x14ac:dyDescent="0.15">
      <c r="A20" s="80">
        <v>2</v>
      </c>
      <c r="B20" s="3" t="str">
        <f>IFERROR(VLOOKUP($A20,Entries!$A:$F,2,FALSE),"")</f>
        <v>A</v>
      </c>
      <c r="C20" s="3" t="str">
        <f>IFERROR(VLOOKUP($A20,Entries!$A:$F,4,FALSE),"")</f>
        <v>Naomi Watkins</v>
      </c>
      <c r="D20" s="3" t="str">
        <f>IFERROR(VLOOKUP($A20,Entries!$A:$F,5,FALSE),"")</f>
        <v>Ballykilcash Active Atlas</v>
      </c>
      <c r="E20" s="3" t="str">
        <f>IFERROR(VLOOKUP($A20,Entries!$A:$F,6,FALSE),"")</f>
        <v>Berkeley Green</v>
      </c>
      <c r="F20" s="34">
        <f>IFERROR(VLOOKUP($A20,'80 A'!$A:$J,10,FALSE),"")</f>
        <v>36</v>
      </c>
      <c r="G20" s="34" t="str">
        <f>IFERROR(VLOOKUP($A20,'80 C'!$A:$J,10,FALSE),"")</f>
        <v/>
      </c>
      <c r="H20" s="34"/>
      <c r="I20" s="34"/>
      <c r="J20" s="34">
        <f t="shared" si="2"/>
        <v>36</v>
      </c>
      <c r="K20" s="35">
        <f>IFERROR(RANK(J20,J19:J22,1),4)</f>
        <v>2</v>
      </c>
      <c r="L20" s="41"/>
      <c r="M20" s="41"/>
    </row>
    <row r="21" spans="1:13" ht="14.25" customHeight="1" x14ac:dyDescent="0.15">
      <c r="A21" s="80">
        <v>51</v>
      </c>
      <c r="B21" s="3" t="str">
        <f>IFERROR(VLOOKUP($A21,Entries!$A:$F,2,FALSE),"")</f>
        <v>C</v>
      </c>
      <c r="C21" s="3" t="str">
        <f>IFERROR(VLOOKUP($A21,Entries!$A:$F,4,FALSE),"")</f>
        <v>Hannah Crump</v>
      </c>
      <c r="D21" s="3" t="str">
        <f>IFERROR(VLOOKUP($A21,Entries!$A:$F,5,FALSE),"")</f>
        <v>Hazevern Domino</v>
      </c>
      <c r="E21" s="3" t="str">
        <f>IFERROR(VLOOKUP($A21,Entries!$A:$F,6,FALSE),"")</f>
        <v>Berkeley Green</v>
      </c>
      <c r="F21" s="34" t="str">
        <f>IFERROR(VLOOKUP($A21,'80 A'!$A:$J,10,FALSE),"")</f>
        <v/>
      </c>
      <c r="G21" s="34" t="str">
        <f>IFERROR(VLOOKUP($A21,'80 C'!$A:$J,10,FALSE),"")</f>
        <v>E</v>
      </c>
      <c r="H21" s="34"/>
      <c r="I21" s="34"/>
      <c r="J21" s="34" t="str">
        <f t="shared" si="2"/>
        <v>E</v>
      </c>
      <c r="K21" s="35">
        <f>IFERROR(RANK(J21,J19:J22,1),4)</f>
        <v>4</v>
      </c>
      <c r="L21" s="41"/>
      <c r="M21" s="41"/>
    </row>
    <row r="22" spans="1:13" ht="14.25" customHeight="1" x14ac:dyDescent="0.15">
      <c r="A22" s="80">
        <v>52</v>
      </c>
      <c r="B22" s="3" t="str">
        <f>IFERROR(VLOOKUP($A22,Entries!$A:$F,2,FALSE),"")</f>
        <v>C</v>
      </c>
      <c r="C22" s="3" t="str">
        <f>IFERROR(VLOOKUP($A22,Entries!$A:$F,4,FALSE),"")</f>
        <v>Renee Watkins</v>
      </c>
      <c r="D22" s="3" t="str">
        <f>IFERROR(VLOOKUP($A22,Entries!$A:$F,5,FALSE),"")</f>
        <v>Banagher I'm Nearly Dun</v>
      </c>
      <c r="E22" s="3" t="str">
        <f>IFERROR(VLOOKUP($A22,Entries!$A:$F,6,FALSE),"")</f>
        <v>Berkeley Green</v>
      </c>
      <c r="F22" s="34" t="str">
        <f>IFERROR(VLOOKUP($A22,'80 A'!$A:$J,10,FALSE),"")</f>
        <v/>
      </c>
      <c r="G22" s="34" t="str">
        <f>IFERROR(VLOOKUP($A22,'80 C'!$A:$J,10,FALSE),"")</f>
        <v>E</v>
      </c>
      <c r="H22" s="34"/>
      <c r="I22" s="34"/>
      <c r="J22" s="34" t="str">
        <f t="shared" si="2"/>
        <v>E</v>
      </c>
      <c r="K22" s="35">
        <f>IFERROR(RANK(J22,J19:J22,1),4)</f>
        <v>4</v>
      </c>
      <c r="L22" s="42"/>
      <c r="M22" s="42"/>
    </row>
    <row r="23" spans="1:13" ht="7.5" customHeight="1" x14ac:dyDescent="0.15">
      <c r="A23" s="36"/>
      <c r="B23" s="29" t="str">
        <f>IFERROR(VLOOKUP($A23,Entries!$A:$F,2,FALSE),"")</f>
        <v/>
      </c>
      <c r="C23" s="29" t="str">
        <f>IFERROR(VLOOKUP($A23,Entries!$A:$F,4,FALSE),"")</f>
        <v/>
      </c>
      <c r="D23" s="29" t="str">
        <f>IFERROR(VLOOKUP($A23,Entries!$A:$F,5,FALSE),"")</f>
        <v/>
      </c>
      <c r="E23" s="29" t="str">
        <f>IFERROR(VLOOKUP($A23,Entries!$A:$F,6,FALSE),"")</f>
        <v/>
      </c>
      <c r="F23" s="26" t="str">
        <f>IFERROR(VLOOKUP($A23,'80 A'!$A:$J,10,FALSE),"")</f>
        <v/>
      </c>
      <c r="G23" s="26" t="str">
        <f>IFERROR(VLOOKUP($A23,'80 C'!$A:$J,10,FALSE),"")</f>
        <v/>
      </c>
      <c r="H23" s="26"/>
      <c r="I23" s="26"/>
      <c r="L23" s="43"/>
      <c r="M23" s="43"/>
    </row>
    <row r="24" spans="1:13" ht="14.25" customHeight="1" x14ac:dyDescent="0.15">
      <c r="A24" s="80">
        <v>9</v>
      </c>
      <c r="B24" s="3" t="str">
        <f>IFERROR(VLOOKUP($A24,Entries!$A:$F,2,FALSE),"")</f>
        <v>A</v>
      </c>
      <c r="C24" s="3" t="str">
        <f>IFERROR(VLOOKUP($A24,Entries!$A:$F,4,FALSE),"")</f>
        <v>Emily Matten</v>
      </c>
      <c r="D24" s="3" t="str">
        <f>IFERROR(VLOOKUP($A24,Entries!$A:$F,5,FALSE),"")</f>
        <v>Chatsworth Guilty Pleasure</v>
      </c>
      <c r="E24" s="3" t="str">
        <f>IFERROR(VLOOKUP($A24,Entries!$A:$F,6,FALSE),"")</f>
        <v>Cotswold Edge</v>
      </c>
      <c r="F24" s="34">
        <f>IFERROR(VLOOKUP($A24,'80 A'!$A:$J,10,FALSE),"")</f>
        <v>49.199999999999996</v>
      </c>
      <c r="G24" s="34" t="str">
        <f>IFERROR(VLOOKUP($A24,'80 C'!$A:$J,10,FALSE),"")</f>
        <v/>
      </c>
      <c r="H24" s="34"/>
      <c r="I24" s="34"/>
      <c r="J24" s="34">
        <f t="shared" ref="J24:J27" si="3">IF(F24="E","E",IF(G24="E","E",IF(H24="E","E",IF(I24="E","E",IF(F24="R","R",IF(G24="R","R",IF(H24="R","R",IF(I24="R","R",IF(F24="WD","WD",IF(G24="WD","WD",IF(H24="WD","WD",IF(I24="WD","WD",SUM($F24:$I24)))))))))))))</f>
        <v>49.199999999999996</v>
      </c>
      <c r="K24" s="35">
        <f>IFERROR(RANK(J24,J24:J27,1),4)</f>
        <v>2</v>
      </c>
      <c r="L24" s="39">
        <f>IF(COUNTIF(J24:J27,"&gt;0")&lt;3,"E",(IF(COUNTIF(K24:K27,1)=4,SUMIF(K24:K27,1,J24:J27)/4*3,SUMIF(K24:K27,1,J24:J27))+(IF(COUNTIF(K24:K27,2)=3,SUMIF(K24:K27,2,J24:J27)/3*2,SUMIF(K24:K27,2,J24:J27))+(IF(COUNTIF(K24:K27,3)=2,SUMIF(K24:K27,3,J24:J27)/2,SUMIF(K24:K27,3,J24:J27))))))</f>
        <v>146</v>
      </c>
      <c r="M24" s="40">
        <f>IFERROR(RANK(L24,L$4:L$44,1),"")</f>
        <v>6</v>
      </c>
    </row>
    <row r="25" spans="1:13" ht="14.25" customHeight="1" x14ac:dyDescent="0.15">
      <c r="A25" s="80">
        <v>10</v>
      </c>
      <c r="B25" s="3" t="str">
        <f>IFERROR(VLOOKUP($A25,Entries!$A:$F,2,FALSE),"")</f>
        <v>A</v>
      </c>
      <c r="C25" s="3" t="str">
        <f>IFERROR(VLOOKUP($A25,Entries!$A:$F,4,FALSE),"")</f>
        <v>Ellie Stimpson</v>
      </c>
      <c r="D25" s="3" t="str">
        <f>IFERROR(VLOOKUP($A25,Entries!$A:$F,5,FALSE),"")</f>
        <v>Beaugwent Monty</v>
      </c>
      <c r="E25" s="3" t="str">
        <f>IFERROR(VLOOKUP($A25,Entries!$A:$F,6,FALSE),"")</f>
        <v>Cotswold Edge</v>
      </c>
      <c r="F25" s="34">
        <f>IFERROR(VLOOKUP($A25,'80 A'!$A:$J,10,FALSE),"")</f>
        <v>63.3</v>
      </c>
      <c r="G25" s="34" t="str">
        <f>IFERROR(VLOOKUP($A25,'80 C'!$A:$J,10,FALSE),"")</f>
        <v/>
      </c>
      <c r="H25" s="34"/>
      <c r="I25" s="34"/>
      <c r="J25" s="34">
        <f t="shared" si="3"/>
        <v>63.3</v>
      </c>
      <c r="K25" s="35">
        <f>IFERROR(RANK(J25,J24:J27,1),4)</f>
        <v>3</v>
      </c>
      <c r="L25" s="41"/>
      <c r="M25" s="41"/>
    </row>
    <row r="26" spans="1:13" ht="14.25" customHeight="1" x14ac:dyDescent="0.15">
      <c r="A26" s="80">
        <v>59</v>
      </c>
      <c r="B26" s="3" t="str">
        <f>IFERROR(VLOOKUP($A26,Entries!$A:$F,2,FALSE),"")</f>
        <v>C</v>
      </c>
      <c r="C26" s="3" t="str">
        <f>IFERROR(VLOOKUP($A26,Entries!$A:$F,4,FALSE),"")</f>
        <v>Emily Clarke</v>
      </c>
      <c r="D26" s="3" t="str">
        <f>IFERROR(VLOOKUP($A26,Entries!$A:$F,5,FALSE),"")</f>
        <v>NPS Indiana</v>
      </c>
      <c r="E26" s="3" t="str">
        <f>IFERROR(VLOOKUP($A26,Entries!$A:$F,6,FALSE),"")</f>
        <v>Cotswold Edge</v>
      </c>
      <c r="F26" s="34" t="str">
        <f>IFERROR(VLOOKUP($A26,'80 A'!$A:$J,10,FALSE),"")</f>
        <v/>
      </c>
      <c r="G26" s="34">
        <f>IFERROR(VLOOKUP($A26,'80 C'!$A:$J,10,FALSE),"")</f>
        <v>69.400000000000006</v>
      </c>
      <c r="H26" s="34"/>
      <c r="I26" s="34"/>
      <c r="J26" s="34">
        <f t="shared" si="3"/>
        <v>69.400000000000006</v>
      </c>
      <c r="K26" s="35">
        <f>IFERROR(RANK(J26,J24:J27,1),4)</f>
        <v>4</v>
      </c>
      <c r="L26" s="41"/>
      <c r="M26" s="41"/>
    </row>
    <row r="27" spans="1:13" ht="14.25" customHeight="1" x14ac:dyDescent="0.15">
      <c r="A27" s="80">
        <v>60</v>
      </c>
      <c r="B27" s="3" t="str">
        <f>IFERROR(VLOOKUP($A27,Entries!$A:$F,2,FALSE),"")</f>
        <v>C</v>
      </c>
      <c r="C27" s="3" t="str">
        <f>IFERROR(VLOOKUP($A27,Entries!$A:$F,4,FALSE),"")</f>
        <v>Shelby Dowding</v>
      </c>
      <c r="D27" s="3" t="str">
        <f>IFERROR(VLOOKUP($A27,Entries!$A:$F,5,FALSE),"")</f>
        <v>Peasedown Diablo</v>
      </c>
      <c r="E27" s="3" t="str">
        <f>IFERROR(VLOOKUP($A27,Entries!$A:$F,6,FALSE),"")</f>
        <v>Cotswold Edge</v>
      </c>
      <c r="F27" s="34" t="str">
        <f>IFERROR(VLOOKUP($A27,'80 A'!$A:$J,10,FALSE),"")</f>
        <v/>
      </c>
      <c r="G27" s="34">
        <f>IFERROR(VLOOKUP($A27,'80 C'!$A:$J,10,FALSE),"")</f>
        <v>33.5</v>
      </c>
      <c r="H27" s="34"/>
      <c r="I27" s="34"/>
      <c r="J27" s="34">
        <f t="shared" si="3"/>
        <v>33.5</v>
      </c>
      <c r="K27" s="35">
        <f>IFERROR(RANK(J27,J24:J27,1),4)</f>
        <v>1</v>
      </c>
      <c r="L27" s="42"/>
      <c r="M27" s="42"/>
    </row>
    <row r="28" spans="1:13" ht="7.5" customHeight="1" x14ac:dyDescent="0.15">
      <c r="A28" s="36"/>
      <c r="B28" s="29" t="str">
        <f>IFERROR(VLOOKUP($A28,Entries!$A:$F,2,FALSE),"")</f>
        <v/>
      </c>
      <c r="C28" s="29" t="str">
        <f>IFERROR(VLOOKUP($A28,Entries!$A:$F,4,FALSE),"")</f>
        <v/>
      </c>
      <c r="D28" s="29" t="str">
        <f>IFERROR(VLOOKUP($A28,Entries!$A:$F,5,FALSE),"")</f>
        <v/>
      </c>
      <c r="E28" s="29" t="str">
        <f>IFERROR(VLOOKUP($A28,Entries!$A:$F,6,FALSE),"")</f>
        <v/>
      </c>
      <c r="F28" s="26" t="str">
        <f>IFERROR(VLOOKUP($A28,'80 A'!$A:$J,10,FALSE),"")</f>
        <v/>
      </c>
      <c r="G28" s="26" t="str">
        <f>IFERROR(VLOOKUP($A28,'80 C'!$A:$J,10,FALSE),"")</f>
        <v/>
      </c>
      <c r="H28" s="26"/>
      <c r="I28" s="26"/>
      <c r="L28" s="43"/>
      <c r="M28" s="43"/>
    </row>
    <row r="29" spans="1:13" s="76" customFormat="1" ht="14.25" customHeight="1" x14ac:dyDescent="0.15">
      <c r="A29" s="80">
        <v>3</v>
      </c>
      <c r="B29" s="3" t="str">
        <f>IFERROR(VLOOKUP($A29,Entries!$A:$F,2,FALSE),"")</f>
        <v>A</v>
      </c>
      <c r="C29" s="3" t="str">
        <f>IFERROR(VLOOKUP($A29,Entries!$A:$F,4,FALSE),"")</f>
        <v>Nicola Walsby</v>
      </c>
      <c r="D29" s="3" t="str">
        <f>IFERROR(VLOOKUP($A29,Entries!$A:$F,5,FALSE),"")</f>
        <v>Now Rumour Has It</v>
      </c>
      <c r="E29" s="3" t="str">
        <f>IFERROR(VLOOKUP($A29,Entries!$A:$F,6,FALSE),"")</f>
        <v>Saxon</v>
      </c>
      <c r="F29" s="34">
        <f>IFERROR(VLOOKUP($A29,'80 A'!$A:$J,10,FALSE),"")</f>
        <v>52.5</v>
      </c>
      <c r="G29" s="34" t="str">
        <f>IFERROR(VLOOKUP($A29,'80 C'!$A:$J,10,FALSE),"")</f>
        <v/>
      </c>
      <c r="H29" s="34"/>
      <c r="I29" s="34"/>
      <c r="J29" s="34">
        <f t="shared" ref="J29:J32" si="4">IF(F29="E","E",IF(G29="E","E",IF(H29="E","E",IF(I29="E","E",IF(F29="R","R",IF(G29="R","R",IF(H29="R","R",IF(I29="R","R",IF(F29="WD","WD",IF(G29="WD","WD",IF(H29="WD","WD",IF(I29="WD","WD",SUM($F29:$I29)))))))))))))</f>
        <v>52.5</v>
      </c>
      <c r="K29" s="35">
        <f>IFERROR(RANK(J29,J29:J32,1),4)</f>
        <v>3</v>
      </c>
      <c r="L29" s="39">
        <f>IF(COUNTIF(J29:J32,"&gt;0")&lt;3,"E",(IF(COUNTIF(K29:K32,1)=4,SUMIF(K29:K32,1,J29:J32)/4*3,SUMIF(K29:K32,1,J29:J32))+(IF(COUNTIF(K29:K32,2)=3,SUMIF(K29:K32,2,J29:J32)/3*2,SUMIF(K29:K32,2,J29:J32))+(IF(COUNTIF(K29:K32,3)=2,SUMIF(K29:K32,3,J29:J32)/2,SUMIF(K29:K32,3,J29:J32))))))</f>
        <v>127.7</v>
      </c>
      <c r="M29" s="40">
        <f>IFERROR(RANK(L29,L$4:L$44,1),"")</f>
        <v>5</v>
      </c>
    </row>
    <row r="30" spans="1:13" s="76" customFormat="1" ht="14.25" customHeight="1" x14ac:dyDescent="0.15">
      <c r="A30" s="80">
        <v>4</v>
      </c>
      <c r="B30" s="3" t="str">
        <f>IFERROR(VLOOKUP($A30,Entries!$A:$F,2,FALSE),"")</f>
        <v>A</v>
      </c>
      <c r="C30" s="3" t="str">
        <f>IFERROR(VLOOKUP($A30,Entries!$A:$F,4,FALSE),"")</f>
        <v>Hannah Pole</v>
      </c>
      <c r="D30" s="3" t="str">
        <f>IFERROR(VLOOKUP($A30,Entries!$A:$F,5,FALSE),"")</f>
        <v>Greystone Sea Mist</v>
      </c>
      <c r="E30" s="3" t="str">
        <f>IFERROR(VLOOKUP($A30,Entries!$A:$F,6,FALSE),"")</f>
        <v>Saxon</v>
      </c>
      <c r="F30" s="34">
        <f>IFERROR(VLOOKUP($A30,'80 A'!$A:$J,10,FALSE),"")</f>
        <v>39.4</v>
      </c>
      <c r="G30" s="34" t="str">
        <f>IFERROR(VLOOKUP($A30,'80 C'!$A:$J,10,FALSE),"")</f>
        <v/>
      </c>
      <c r="H30" s="34"/>
      <c r="I30" s="34"/>
      <c r="J30" s="34">
        <f t="shared" si="4"/>
        <v>39.4</v>
      </c>
      <c r="K30" s="35">
        <f>IFERROR(RANK(J30,J29:J32,1),4)</f>
        <v>2</v>
      </c>
      <c r="L30" s="41"/>
      <c r="M30" s="41"/>
    </row>
    <row r="31" spans="1:13" s="76" customFormat="1" ht="14.25" customHeight="1" x14ac:dyDescent="0.15">
      <c r="A31" s="80">
        <v>53</v>
      </c>
      <c r="B31" s="3" t="str">
        <f>IFERROR(VLOOKUP($A31,Entries!$A:$F,2,FALSE),"")</f>
        <v>C</v>
      </c>
      <c r="C31" s="3" t="str">
        <f>IFERROR(VLOOKUP($A31,Entries!$A:$F,4,FALSE),"")</f>
        <v>Eve Bateman</v>
      </c>
      <c r="D31" s="3" t="str">
        <f>IFERROR(VLOOKUP($A31,Entries!$A:$F,5,FALSE),"")</f>
        <v>Bwlchyfedwen Bedwyr</v>
      </c>
      <c r="E31" s="3" t="str">
        <f>IFERROR(VLOOKUP($A31,Entries!$A:$F,6,FALSE),"")</f>
        <v>Saxon</v>
      </c>
      <c r="F31" s="34" t="str">
        <f>IFERROR(VLOOKUP($A31,'80 A'!$A:$J,10,FALSE),"")</f>
        <v/>
      </c>
      <c r="G31" s="34">
        <f>IFERROR(VLOOKUP($A31,'80 C'!$A:$J,10,FALSE),"")</f>
        <v>35.799999999999997</v>
      </c>
      <c r="H31" s="34"/>
      <c r="I31" s="34"/>
      <c r="J31" s="34">
        <f t="shared" si="4"/>
        <v>35.799999999999997</v>
      </c>
      <c r="K31" s="35">
        <f>IFERROR(RANK(J31,J29:J32,1),4)</f>
        <v>1</v>
      </c>
      <c r="L31" s="41"/>
      <c r="M31" s="41"/>
    </row>
    <row r="32" spans="1:13" s="76" customFormat="1" ht="14.25" customHeight="1" x14ac:dyDescent="0.15">
      <c r="A32" s="80">
        <v>54</v>
      </c>
      <c r="B32" s="3" t="str">
        <f>IFERROR(VLOOKUP($A32,Entries!$A:$F,2,FALSE),"")</f>
        <v>C</v>
      </c>
      <c r="C32" s="3" t="str">
        <f>IFERROR(VLOOKUP($A32,Entries!$A:$F,4,FALSE),"")</f>
        <v>Millie Shepherd</v>
      </c>
      <c r="D32" s="3">
        <f>IFERROR(VLOOKUP($A32,Entries!$A:$F,5,FALSE),"")</f>
        <v>0</v>
      </c>
      <c r="E32" s="3" t="str">
        <f>IFERROR(VLOOKUP($A32,Entries!$A:$F,6,FALSE),"")</f>
        <v>Saxon</v>
      </c>
      <c r="F32" s="34" t="str">
        <f>IFERROR(VLOOKUP($A32,'80 A'!$A:$J,10,FALSE),"")</f>
        <v/>
      </c>
      <c r="G32" s="34" t="str">
        <f>IFERROR(VLOOKUP($A32,'80 C'!$A:$J,10,FALSE),"")</f>
        <v>E</v>
      </c>
      <c r="H32" s="34"/>
      <c r="I32" s="34"/>
      <c r="J32" s="34" t="str">
        <f t="shared" si="4"/>
        <v>E</v>
      </c>
      <c r="K32" s="35">
        <f>IFERROR(RANK(J32,J29:J32,1),4)</f>
        <v>4</v>
      </c>
      <c r="L32" s="42"/>
      <c r="M32" s="42"/>
    </row>
    <row r="33" spans="1:13" s="76" customFormat="1" ht="7.5" customHeight="1" x14ac:dyDescent="0.15">
      <c r="A33" s="36"/>
      <c r="B33" s="29" t="str">
        <f>IFERROR(VLOOKUP($A33,Entries!$A:$F,2,FALSE),"")</f>
        <v/>
      </c>
      <c r="C33" s="29" t="str">
        <f>IFERROR(VLOOKUP($A33,Entries!$A:$F,4,FALSE),"")</f>
        <v/>
      </c>
      <c r="D33" s="29" t="str">
        <f>IFERROR(VLOOKUP($A33,Entries!$A:$F,5,FALSE),"")</f>
        <v/>
      </c>
      <c r="E33" s="29" t="str">
        <f>IFERROR(VLOOKUP($A33,Entries!$A:$F,6,FALSE),"")</f>
        <v/>
      </c>
      <c r="F33" s="26" t="str">
        <f>IFERROR(VLOOKUP($A33,'80 A'!$A:$J,10,FALSE),"")</f>
        <v/>
      </c>
      <c r="G33" s="26" t="str">
        <f>IFERROR(VLOOKUP($A33,'80 C'!$A:$J,10,FALSE),"")</f>
        <v/>
      </c>
      <c r="H33" s="26"/>
      <c r="I33" s="26"/>
      <c r="L33" s="43"/>
      <c r="M33" s="43"/>
    </row>
    <row r="34" spans="1:13" s="76" customFormat="1" ht="14.25" customHeight="1" x14ac:dyDescent="0.15">
      <c r="A34" s="80">
        <v>5</v>
      </c>
      <c r="B34" s="3" t="str">
        <f>IFERROR(VLOOKUP($A34,Entries!$A:$F,2,FALSE),"")</f>
        <v>A</v>
      </c>
      <c r="C34" s="3" t="str">
        <f>IFERROR(VLOOKUP($A34,Entries!$A:$F,4,FALSE),"")</f>
        <v>Fiona Symes</v>
      </c>
      <c r="D34" s="3" t="str">
        <f>IFERROR(VLOOKUP($A34,Entries!$A:$F,5,FALSE),"")</f>
        <v>Ballinaslow Sandy Girl</v>
      </c>
      <c r="E34" s="3" t="str">
        <f>IFERROR(VLOOKUP($A34,Entries!$A:$F,6,FALSE),"")</f>
        <v>Swindon</v>
      </c>
      <c r="F34" s="34">
        <f>IFERROR(VLOOKUP($A34,'80 A'!$A:$J,10,FALSE),"")</f>
        <v>40.5</v>
      </c>
      <c r="G34" s="34" t="str">
        <f>IFERROR(VLOOKUP($A34,'80 C'!$A:$J,10,FALSE),"")</f>
        <v/>
      </c>
      <c r="H34" s="34"/>
      <c r="I34" s="34"/>
      <c r="J34" s="34">
        <f t="shared" ref="J34:J37" si="5">IF(F34="E","E",IF(G34="E","E",IF(H34="E","E",IF(I34="E","E",IF(F34="R","R",IF(G34="R","R",IF(H34="R","R",IF(I34="R","R",IF(F34="WD","WD",IF(G34="WD","WD",IF(H34="WD","WD",IF(I34="WD","WD",SUM($F34:$I34)))))))))))))</f>
        <v>40.5</v>
      </c>
      <c r="K34" s="35">
        <f>IFERROR(RANK(J34,J34:J37,1),4)</f>
        <v>3</v>
      </c>
      <c r="L34" s="39">
        <f>IF(COUNTIF(J34:J37,"&gt;0")&lt;3,"E",(IF(COUNTIF(K34:K37,1)=4,SUMIF(K34:K37,1,J34:J37)/4*3,SUMIF(K34:K37,1,J34:J37))+(IF(COUNTIF(K34:K37,2)=3,SUMIF(K34:K37,2,J34:J37)/3*2,SUMIF(K34:K37,2,J34:J37))+(IF(COUNTIF(K34:K37,3)=2,SUMIF(K34:K37,3,J34:J37)/2,SUMIF(K34:K37,3,J34:J37))))))</f>
        <v>116</v>
      </c>
      <c r="M34" s="40">
        <f>IFERROR(RANK(L34,L$4:L$44,1),"")</f>
        <v>4</v>
      </c>
    </row>
    <row r="35" spans="1:13" s="76" customFormat="1" ht="14.25" customHeight="1" x14ac:dyDescent="0.15">
      <c r="A35" s="80">
        <v>6</v>
      </c>
      <c r="B35" s="3" t="str">
        <f>IFERROR(VLOOKUP($A35,Entries!$A:$F,2,FALSE),"")</f>
        <v>A</v>
      </c>
      <c r="C35" s="3" t="str">
        <f>IFERROR(VLOOKUP($A35,Entries!$A:$F,4,FALSE),"")</f>
        <v>Tina Starling</v>
      </c>
      <c r="D35" s="3" t="str">
        <f>IFERROR(VLOOKUP($A35,Entries!$A:$F,5,FALSE),"")</f>
        <v>Master Blaster</v>
      </c>
      <c r="E35" s="3" t="str">
        <f>IFERROR(VLOOKUP($A35,Entries!$A:$F,6,FALSE),"")</f>
        <v>Swindon</v>
      </c>
      <c r="F35" s="34">
        <f>IFERROR(VLOOKUP($A35,'80 A'!$A:$J,10,FALSE),"")</f>
        <v>40.200000000000003</v>
      </c>
      <c r="G35" s="34" t="str">
        <f>IFERROR(VLOOKUP($A35,'80 C'!$A:$J,10,FALSE),"")</f>
        <v/>
      </c>
      <c r="H35" s="34"/>
      <c r="I35" s="34"/>
      <c r="J35" s="34">
        <f t="shared" si="5"/>
        <v>40.200000000000003</v>
      </c>
      <c r="K35" s="35">
        <f>IFERROR(RANK(J35,J34:J37,1),4)</f>
        <v>2</v>
      </c>
      <c r="L35" s="41"/>
      <c r="M35" s="41"/>
    </row>
    <row r="36" spans="1:13" s="76" customFormat="1" ht="14.25" customHeight="1" x14ac:dyDescent="0.15">
      <c r="A36" s="80">
        <v>55</v>
      </c>
      <c r="B36" s="3" t="str">
        <f>IFERROR(VLOOKUP($A36,Entries!$A:$F,2,FALSE),"")</f>
        <v>C</v>
      </c>
      <c r="C36" s="3" t="str">
        <f>IFERROR(VLOOKUP($A36,Entries!$A:$F,4,FALSE),"")</f>
        <v>Naomi Wright</v>
      </c>
      <c r="D36" s="3" t="str">
        <f>IFERROR(VLOOKUP($A36,Entries!$A:$F,5,FALSE),"")</f>
        <v>Ballybought Dougie</v>
      </c>
      <c r="E36" s="3" t="str">
        <f>IFERROR(VLOOKUP($A36,Entries!$A:$F,6,FALSE),"")</f>
        <v>Swindon</v>
      </c>
      <c r="F36" s="34" t="str">
        <f>IFERROR(VLOOKUP($A36,'80 A'!$A:$J,10,FALSE),"")</f>
        <v/>
      </c>
      <c r="G36" s="34">
        <f>IFERROR(VLOOKUP($A36,'80 C'!$A:$J,10,FALSE),"")</f>
        <v>35.299999999999997</v>
      </c>
      <c r="H36" s="34"/>
      <c r="I36" s="34"/>
      <c r="J36" s="34">
        <f t="shared" si="5"/>
        <v>35.299999999999997</v>
      </c>
      <c r="K36" s="35">
        <f>IFERROR(RANK(J36,J34:J37,1),4)</f>
        <v>1</v>
      </c>
      <c r="L36" s="41"/>
      <c r="M36" s="41"/>
    </row>
    <row r="37" spans="1:13" s="76" customFormat="1" ht="14.25" customHeight="1" x14ac:dyDescent="0.15">
      <c r="A37" s="80">
        <v>56</v>
      </c>
      <c r="B37" s="3" t="str">
        <f>IFERROR(VLOOKUP($A37,Entries!$A:$F,2,FALSE),"")</f>
        <v>C</v>
      </c>
      <c r="C37" s="3">
        <f>IFERROR(VLOOKUP($A37,Entries!$A:$F,4,FALSE),"")</f>
        <v>0</v>
      </c>
      <c r="D37" s="3" t="str">
        <f>IFERROR(VLOOKUP($A37,Entries!$A:$F,5,FALSE),"")</f>
        <v>WD</v>
      </c>
      <c r="E37" s="3" t="str">
        <f>IFERROR(VLOOKUP($A37,Entries!$A:$F,6,FALSE),"")</f>
        <v>Swindon</v>
      </c>
      <c r="F37" s="34" t="str">
        <f>IFERROR(VLOOKUP($A37,'80 A'!$A:$J,10,FALSE),"")</f>
        <v/>
      </c>
      <c r="G37" s="34" t="str">
        <f>IFERROR(VLOOKUP($A37,'80 C'!$A:$J,10,FALSE),"")</f>
        <v>WD</v>
      </c>
      <c r="H37" s="34"/>
      <c r="I37" s="34"/>
      <c r="J37" s="34" t="str">
        <f t="shared" si="5"/>
        <v>WD</v>
      </c>
      <c r="K37" s="35">
        <f>IFERROR(RANK(J37,J34:J37,1),4)</f>
        <v>4</v>
      </c>
      <c r="L37" s="42"/>
      <c r="M37" s="42"/>
    </row>
    <row r="38" spans="1:13" s="76" customFormat="1" ht="5.0999999999999996" customHeight="1" x14ac:dyDescent="0.15">
      <c r="A38" s="29"/>
      <c r="B38" s="29"/>
      <c r="C38" s="29"/>
      <c r="D38" s="29"/>
      <c r="E38" s="29"/>
      <c r="F38" s="29" t="str">
        <f>IFERROR(VLOOKUP($A38,'80 A'!$A:$J,10,FALSE),"")</f>
        <v/>
      </c>
      <c r="G38" s="29" t="str">
        <f>IFERROR(VLOOKUP($A38,'80 C'!$A:$J,10,FALSE),"")</f>
        <v/>
      </c>
    </row>
    <row r="39" spans="1:13" ht="14.25" customHeight="1" x14ac:dyDescent="0.15">
      <c r="A39" s="80">
        <v>11</v>
      </c>
      <c r="B39" s="3" t="str">
        <f>IFERROR(VLOOKUP($A39,Entries!$A:$F,2,FALSE),"")</f>
        <v>A</v>
      </c>
      <c r="C39" s="3" t="str">
        <f>IFERROR(VLOOKUP($A39,Entries!$A:$F,4,FALSE),"")</f>
        <v>Penny Hall</v>
      </c>
      <c r="D39" s="3" t="str">
        <f>IFERROR(VLOOKUP($A39,Entries!$A:$F,5,FALSE),"")</f>
        <v>Galbally Silver</v>
      </c>
      <c r="E39" s="3" t="str">
        <f>IFERROR(VLOOKUP($A39,Entries!$A:$F,6,FALSE),"")</f>
        <v>VWH</v>
      </c>
      <c r="F39" s="34">
        <f>IFERROR(VLOOKUP($A39,'80 A'!$A:$J,10,FALSE),"")</f>
        <v>38.4</v>
      </c>
      <c r="G39" s="34" t="str">
        <f>IFERROR(VLOOKUP($A39,'80 C'!$A:$J,10,FALSE),"")</f>
        <v/>
      </c>
      <c r="H39" s="34"/>
      <c r="I39" s="34"/>
      <c r="J39" s="34">
        <f t="shared" ref="J39:J42" si="6">IF(F39="E","E",IF(G39="E","E",IF(H39="E","E",IF(I39="E","E",IF(F39="R","R",IF(G39="R","R",IF(H39="R","R",IF(I39="R","R",IF(F39="WD","WD",IF(G39="WD","WD",IF(H39="WD","WD",IF(I39="WD","WD",SUM($F39:$I39)))))))))))))</f>
        <v>38.4</v>
      </c>
      <c r="K39" s="35">
        <f>IFERROR(RANK(J39,J39:J42,1),4)</f>
        <v>3</v>
      </c>
      <c r="L39" s="39">
        <f>IF(COUNTIF(J39:J42,"&gt;0")&lt;3,"E",(IF(COUNTIF(K39:K42,1)=4,SUMIF(K39:K42,1,J39:J42)/4*3,SUMIF(K39:K42,1,J39:J42))+(IF(COUNTIF(K39:K42,2)=3,SUMIF(K39:K42,2,J39:J42)/3*2,SUMIF(K39:K42,2,J39:J42))+(IF(COUNTIF(K39:K42,3)=2,SUMIF(K39:K42,3,J39:J42)/2,SUMIF(K39:K42,3,J39:J42))))))</f>
        <v>112.6</v>
      </c>
      <c r="M39" s="40">
        <f>IFERROR(RANK(L39,L$4:L$44,1),"")</f>
        <v>2</v>
      </c>
    </row>
    <row r="40" spans="1:13" ht="14.25" customHeight="1" x14ac:dyDescent="0.15">
      <c r="A40" s="80">
        <v>12</v>
      </c>
      <c r="B40" s="3" t="str">
        <f>IFERROR(VLOOKUP($A40,Entries!$A:$F,2,FALSE),"")</f>
        <v>A</v>
      </c>
      <c r="C40" s="3" t="str">
        <f>IFERROR(VLOOKUP($A40,Entries!$A:$F,4,FALSE),"")</f>
        <v>Cassandra Rabbetts</v>
      </c>
      <c r="D40" s="3" t="str">
        <f>IFERROR(VLOOKUP($A40,Entries!$A:$F,5,FALSE),"")</f>
        <v>Magic</v>
      </c>
      <c r="E40" s="3" t="str">
        <f>IFERROR(VLOOKUP($A40,Entries!$A:$F,6,FALSE),"")</f>
        <v>VWH</v>
      </c>
      <c r="F40" s="34" t="str">
        <f>IFERROR(VLOOKUP($A40,'80 A'!$A:$J,10,FALSE),"")</f>
        <v>WD</v>
      </c>
      <c r="G40" s="34" t="str">
        <f>IFERROR(VLOOKUP($A40,'80 C'!$A:$J,10,FALSE),"")</f>
        <v/>
      </c>
      <c r="H40" s="34"/>
      <c r="I40" s="34"/>
      <c r="J40" s="34" t="str">
        <f t="shared" si="6"/>
        <v>WD</v>
      </c>
      <c r="K40" s="35">
        <f>IFERROR(RANK(J40,J39:J42,1),4)</f>
        <v>4</v>
      </c>
      <c r="L40" s="41"/>
      <c r="M40" s="41"/>
    </row>
    <row r="41" spans="1:13" ht="14.25" customHeight="1" x14ac:dyDescent="0.15">
      <c r="A41" s="80">
        <v>61</v>
      </c>
      <c r="B41" s="3" t="str">
        <f>IFERROR(VLOOKUP($A41,Entries!$A:$F,2,FALSE),"")</f>
        <v>C</v>
      </c>
      <c r="C41" s="3" t="str">
        <f>IFERROR(VLOOKUP($A41,Entries!$A:$F,4,FALSE),"")</f>
        <v>Jude Matthews</v>
      </c>
      <c r="D41" s="3" t="str">
        <f>IFERROR(VLOOKUP($A41,Entries!$A:$F,5,FALSE),"")</f>
        <v>Bendigo VI</v>
      </c>
      <c r="E41" s="3" t="str">
        <f>IFERROR(VLOOKUP($A41,Entries!$A:$F,6,FALSE),"")</f>
        <v>VWH</v>
      </c>
      <c r="F41" s="34" t="str">
        <f>IFERROR(VLOOKUP($A41,'80 A'!$A:$J,10,FALSE),"")</f>
        <v/>
      </c>
      <c r="G41" s="34">
        <f>IFERROR(VLOOKUP($A41,'80 C'!$A:$J,10,FALSE),"")</f>
        <v>36</v>
      </c>
      <c r="H41" s="34"/>
      <c r="I41" s="34"/>
      <c r="J41" s="34">
        <f t="shared" si="6"/>
        <v>36</v>
      </c>
      <c r="K41" s="35">
        <f>IFERROR(RANK(J41,J39:J42,1),4)</f>
        <v>1</v>
      </c>
      <c r="L41" s="41"/>
      <c r="M41" s="41"/>
    </row>
    <row r="42" spans="1:13" ht="14.25" customHeight="1" x14ac:dyDescent="0.15">
      <c r="A42" s="80">
        <v>62</v>
      </c>
      <c r="B42" s="3" t="str">
        <f>IFERROR(VLOOKUP($A42,Entries!$A:$F,2,FALSE),"")</f>
        <v>C</v>
      </c>
      <c r="C42" s="3" t="str">
        <f>IFERROR(VLOOKUP($A42,Entries!$A:$F,4,FALSE),"")</f>
        <v>Nia Glover</v>
      </c>
      <c r="D42" s="3" t="str">
        <f>IFERROR(VLOOKUP($A42,Entries!$A:$F,5,FALSE),"")</f>
        <v>Cheeko</v>
      </c>
      <c r="E42" s="3" t="str">
        <f>IFERROR(VLOOKUP($A42,Entries!$A:$F,6,FALSE),"")</f>
        <v>VWH</v>
      </c>
      <c r="F42" s="34" t="str">
        <f>IFERROR(VLOOKUP($A42,'80 A'!$A:$J,10,FALSE),"")</f>
        <v/>
      </c>
      <c r="G42" s="34">
        <f>IFERROR(VLOOKUP($A42,'80 C'!$A:$J,10,FALSE),"")</f>
        <v>38.199999999999996</v>
      </c>
      <c r="H42" s="34"/>
      <c r="I42" s="34"/>
      <c r="J42" s="34">
        <f t="shared" si="6"/>
        <v>38.199999999999996</v>
      </c>
      <c r="K42" s="35">
        <f>IFERROR(RANK(J42,J39:J42,1),4)</f>
        <v>2</v>
      </c>
      <c r="L42" s="42"/>
      <c r="M42" s="42"/>
    </row>
    <row r="43" spans="1:13" ht="7.5" customHeight="1" x14ac:dyDescent="0.15">
      <c r="A43" s="36"/>
      <c r="B43" s="29" t="str">
        <f>IFERROR(VLOOKUP($A43,Entries!$A:$F,2,FALSE),"")</f>
        <v/>
      </c>
      <c r="C43" s="29" t="str">
        <f>IFERROR(VLOOKUP($A43,Entries!$A:$F,4,FALSE),"")</f>
        <v/>
      </c>
      <c r="D43" s="29" t="str">
        <f>IFERROR(VLOOKUP($A43,Entries!$A:$F,5,FALSE),"")</f>
        <v/>
      </c>
      <c r="E43" s="29" t="str">
        <f>IFERROR(VLOOKUP($A43,Entries!$A:$F,6,FALSE),"")</f>
        <v/>
      </c>
      <c r="F43" s="26" t="str">
        <f>IFERROR(VLOOKUP($A43,'80 A'!$A:$J,10,FALSE),"")</f>
        <v/>
      </c>
      <c r="G43" s="26" t="str">
        <f>IFERROR(VLOOKUP($A43,'80 C'!$A:$J,10,FALSE),"")</f>
        <v/>
      </c>
      <c r="H43" s="26"/>
      <c r="I43" s="26"/>
      <c r="L43" s="43"/>
      <c r="M43" s="43"/>
    </row>
    <row r="44" spans="1:13" ht="7.5" customHeight="1" x14ac:dyDescent="0.15">
      <c r="A44" s="36"/>
      <c r="B44" s="29" t="str">
        <f>IFERROR(VLOOKUP($A44,Entries!$A:$F,2,FALSE),"")</f>
        <v/>
      </c>
      <c r="C44" s="29" t="str">
        <f>IFERROR(VLOOKUP($A44,Entries!$A:$F,4,FALSE),"")</f>
        <v/>
      </c>
      <c r="D44" s="29" t="str">
        <f>IFERROR(VLOOKUP($A44,Entries!$A:$F,5,FALSE),"")</f>
        <v/>
      </c>
      <c r="E44" s="29" t="str">
        <f>IFERROR(VLOOKUP($A44,Entries!$A:$F,6,FALSE),"")</f>
        <v/>
      </c>
      <c r="F44" s="26" t="str">
        <f>IFERROR(VLOOKUP($A44,'80 A'!$A:$J,10,FALSE),"")</f>
        <v/>
      </c>
      <c r="G44" s="26" t="str">
        <f>IFERROR(VLOOKUP($A44,'80 B'!$A:$J,10,FALSE),"")</f>
        <v/>
      </c>
      <c r="H44" s="26"/>
      <c r="I44" s="26"/>
      <c r="L44" s="43"/>
      <c r="M44" s="43"/>
    </row>
  </sheetData>
  <conditionalFormatting sqref="A4:A7 A9:A12 A14:A17 A19:A22 A24:A27">
    <cfRule type="expression" dxfId="35" priority="55">
      <formula>A4=""</formula>
    </cfRule>
  </conditionalFormatting>
  <conditionalFormatting sqref="J4:J7 J9:J12 J14:J17 J19:J22 J39:J42 J24:J27">
    <cfRule type="expression" dxfId="34" priority="54">
      <formula>J4=0</formula>
    </cfRule>
  </conditionalFormatting>
  <conditionalFormatting sqref="M1:M28 M39:M1048576">
    <cfRule type="duplicateValues" dxfId="33" priority="61"/>
  </conditionalFormatting>
  <conditionalFormatting sqref="J29:J32">
    <cfRule type="expression" dxfId="32" priority="6">
      <formula>J29=0</formula>
    </cfRule>
  </conditionalFormatting>
  <conditionalFormatting sqref="A29:A32">
    <cfRule type="expression" dxfId="31" priority="3">
      <formula>A29=""</formula>
    </cfRule>
  </conditionalFormatting>
  <conditionalFormatting sqref="J34:J37">
    <cfRule type="expression" dxfId="30" priority="4">
      <formula>J34=0</formula>
    </cfRule>
  </conditionalFormatting>
  <conditionalFormatting sqref="M29:M38">
    <cfRule type="duplicateValues" dxfId="29" priority="8"/>
  </conditionalFormatting>
  <conditionalFormatting sqref="A34:A37">
    <cfRule type="expression" dxfId="28" priority="2">
      <formula>A34=""</formula>
    </cfRule>
  </conditionalFormatting>
  <conditionalFormatting sqref="A39:A42">
    <cfRule type="expression" dxfId="27" priority="1">
      <formula>A39=""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17"/>
  <sheetViews>
    <sheetView showGridLines="0" zoomScale="85" zoomScaleNormal="85" zoomScaleSheetLayoutView="55" workbookViewId="0">
      <pane ySplit="3" topLeftCell="A4" activePane="bottomLeft" state="frozen"/>
      <selection activeCell="O75" sqref="O75"/>
      <selection pane="bottomLeft" activeCell="L19" sqref="L19"/>
    </sheetView>
  </sheetViews>
  <sheetFormatPr defaultColWidth="9.14453125" defaultRowHeight="13.5" outlineLevelCol="1" x14ac:dyDescent="0.15"/>
  <cols>
    <col min="1" max="1" width="8.0703125" style="29" customWidth="1"/>
    <col min="2" max="2" width="8.609375" style="29" customWidth="1"/>
    <col min="3" max="3" width="24.6171875" style="29" customWidth="1"/>
    <col min="4" max="4" width="29.32421875" style="29" bestFit="1" customWidth="1"/>
    <col min="5" max="5" width="24.6171875" style="29" customWidth="1"/>
    <col min="6" max="7" width="9.68359375" style="29" hidden="1" customWidth="1" outlineLevel="1"/>
    <col min="8" max="9" width="9.68359375" style="76" hidden="1" customWidth="1" outlineLevel="1"/>
    <col min="10" max="10" width="13.71875" style="76" customWidth="1" collapsed="1"/>
    <col min="11" max="11" width="9.14453125" style="76" hidden="1" customWidth="1" outlineLevel="1"/>
    <col min="12" max="12" width="13.71875" style="76" customWidth="1" collapsed="1"/>
    <col min="13" max="13" width="13.5859375" style="76" customWidth="1"/>
    <col min="14" max="16384" width="9.14453125" style="76"/>
  </cols>
  <sheetData>
    <row r="1" spans="1:13" ht="20.25" x14ac:dyDescent="0.25">
      <c r="D1" s="30" t="s">
        <v>427</v>
      </c>
    </row>
    <row r="2" spans="1:13" ht="4.5" customHeight="1" x14ac:dyDescent="0.15"/>
    <row r="3" spans="1:13" x14ac:dyDescent="0.15">
      <c r="A3" s="31" t="s">
        <v>21</v>
      </c>
      <c r="B3" s="31" t="s">
        <v>22</v>
      </c>
      <c r="C3" s="31" t="s">
        <v>1</v>
      </c>
      <c r="D3" s="31" t="s">
        <v>2</v>
      </c>
      <c r="E3" s="31" t="s">
        <v>35</v>
      </c>
      <c r="F3" s="31" t="s">
        <v>70</v>
      </c>
      <c r="G3" s="31"/>
      <c r="H3" s="32"/>
      <c r="I3" s="32"/>
      <c r="J3" s="32" t="s">
        <v>18</v>
      </c>
      <c r="K3" s="32"/>
      <c r="L3" s="33" t="s">
        <v>20</v>
      </c>
      <c r="M3" s="33" t="s">
        <v>14</v>
      </c>
    </row>
    <row r="4" spans="1:13" ht="14.25" customHeight="1" x14ac:dyDescent="0.15">
      <c r="A4" s="80">
        <v>80</v>
      </c>
      <c r="B4" s="3" t="str">
        <f>IFERROR(VLOOKUP($A4,Entries!$A:$F,2,FALSE),"")</f>
        <v>D</v>
      </c>
      <c r="C4" s="3" t="str">
        <f>IFERROR(VLOOKUP($A4,Entries!$A:$F,4,FALSE),"")</f>
        <v>Kate Selman</v>
      </c>
      <c r="D4" s="3" t="str">
        <f>IFERROR(VLOOKUP($A4,Entries!$A:$F,5,FALSE),"")</f>
        <v>Pencarder Silver Storm</v>
      </c>
      <c r="E4" s="3" t="str">
        <f>IFERROR(VLOOKUP($A4,Entries!$A:$F,6,FALSE),"")</f>
        <v>Bath</v>
      </c>
      <c r="F4" s="34">
        <f>IFERROR(VLOOKUP($A4,'80 D'!$A:$J,10,FALSE),"")</f>
        <v>40.599999999999994</v>
      </c>
      <c r="G4" s="34"/>
      <c r="H4" s="34"/>
      <c r="I4" s="34"/>
      <c r="J4" s="34">
        <f t="shared" ref="J4:J7" si="0">IF(F4="E","E",IF(G4="E","E",IF(H4="E","E",IF(I4="E","E",IF(F4="R","R",IF(G4="R","R",IF(H4="R","R",IF(I4="R","R",IF(F4="WD","WD",IF(G4="WD","WD",IF(H4="WD","WD",IF(I4="WD","WD",SUM($F4:$I4)))))))))))))</f>
        <v>40.599999999999994</v>
      </c>
      <c r="K4" s="35">
        <f>IFERROR(RANK(J4,J4:J7,1),4)</f>
        <v>2</v>
      </c>
      <c r="L4" s="39">
        <f>IF(COUNTIF(J4:J7,"&gt;0")&lt;3,"E",(IF(COUNTIF(K4:K7,1)=4,SUMIF(K4:K7,1,J4:J7)/4*3,SUMIF(K4:K7,1,J4:J7))+(IF(COUNTIF(K4:K7,2)=3,SUMIF(K4:K7,2,J4:J7)/3*2,SUMIF(K4:K7,2,J4:J7))+(IF(COUNTIF(K4:K7,3)=2,SUMIF(K4:K7,3,J4:J7)/2,SUMIF(K4:K7,3,J4:J7))))))</f>
        <v>123.19999999999999</v>
      </c>
      <c r="M4" s="40">
        <f>IFERROR(RANK(L4,L$4:L$17,1),"")</f>
        <v>2</v>
      </c>
    </row>
    <row r="5" spans="1:13" ht="14.25" customHeight="1" x14ac:dyDescent="0.15">
      <c r="A5" s="80">
        <v>81</v>
      </c>
      <c r="B5" s="3" t="str">
        <f>IFERROR(VLOOKUP($A5,Entries!$A:$F,2,FALSE),"")</f>
        <v>D</v>
      </c>
      <c r="C5" s="3" t="str">
        <f>IFERROR(VLOOKUP($A5,Entries!$A:$F,4,FALSE),"")</f>
        <v>Zara Bucknell</v>
      </c>
      <c r="D5" s="3" t="str">
        <f>IFERROR(VLOOKUP($A5,Entries!$A:$F,5,FALSE),"")</f>
        <v>Summertimes Breeze</v>
      </c>
      <c r="E5" s="3" t="str">
        <f>IFERROR(VLOOKUP($A5,Entries!$A:$F,6,FALSE),"")</f>
        <v>Bath</v>
      </c>
      <c r="F5" s="34" t="str">
        <f>IFERROR(VLOOKUP($A5,'80 D'!$A:$J,10,FALSE),"")</f>
        <v>E</v>
      </c>
      <c r="G5" s="34"/>
      <c r="H5" s="34"/>
      <c r="I5" s="34"/>
      <c r="J5" s="34" t="str">
        <f t="shared" si="0"/>
        <v>E</v>
      </c>
      <c r="K5" s="35">
        <f>IFERROR(RANK(J5,J4:J7,1),4)</f>
        <v>4</v>
      </c>
      <c r="L5" s="41"/>
      <c r="M5" s="41"/>
    </row>
    <row r="6" spans="1:13" ht="14.25" customHeight="1" x14ac:dyDescent="0.15">
      <c r="A6" s="80">
        <v>82</v>
      </c>
      <c r="B6" s="3" t="str">
        <f>IFERROR(VLOOKUP($A6,Entries!$A:$F,2,FALSE),"")</f>
        <v>D</v>
      </c>
      <c r="C6" s="3" t="str">
        <f>IFERROR(VLOOKUP($A6,Entries!$A:$F,4,FALSE),"")</f>
        <v>Olivia Pethers</v>
      </c>
      <c r="D6" s="3" t="str">
        <f>IFERROR(VLOOKUP($A6,Entries!$A:$F,5,FALSE),"")</f>
        <v>Duke</v>
      </c>
      <c r="E6" s="3" t="str">
        <f>IFERROR(VLOOKUP($A6,Entries!$A:$F,6,FALSE),"")</f>
        <v>Bath</v>
      </c>
      <c r="F6" s="34">
        <f>IFERROR(VLOOKUP($A6,'80 D'!$A:$J,10,FALSE),"")</f>
        <v>44.8</v>
      </c>
      <c r="G6" s="34"/>
      <c r="H6" s="34"/>
      <c r="I6" s="34"/>
      <c r="J6" s="34">
        <f t="shared" si="0"/>
        <v>44.8</v>
      </c>
      <c r="K6" s="35">
        <f>IFERROR(RANK(J6,J4:J7,1),4)</f>
        <v>3</v>
      </c>
      <c r="L6" s="41"/>
      <c r="M6" s="41"/>
    </row>
    <row r="7" spans="1:13" ht="14.25" customHeight="1" x14ac:dyDescent="0.15">
      <c r="A7" s="80">
        <v>83</v>
      </c>
      <c r="B7" s="3" t="str">
        <f>IFERROR(VLOOKUP($A7,Entries!$A:$F,2,FALSE),"")</f>
        <v>D</v>
      </c>
      <c r="C7" s="3" t="str">
        <f>IFERROR(VLOOKUP($A7,Entries!$A:$F,4,FALSE),"")</f>
        <v>Honor Mayhew</v>
      </c>
      <c r="D7" s="3" t="str">
        <f>IFERROR(VLOOKUP($A7,Entries!$A:$F,5,FALSE),"")</f>
        <v>Scarthy Robin</v>
      </c>
      <c r="E7" s="3" t="str">
        <f>IFERROR(VLOOKUP($A7,Entries!$A:$F,6,FALSE),"")</f>
        <v>Bath</v>
      </c>
      <c r="F7" s="34">
        <f>IFERROR(VLOOKUP($A7,'80 D'!$A:$J,10,FALSE),"")</f>
        <v>37.799999999999997</v>
      </c>
      <c r="G7" s="34"/>
      <c r="H7" s="34"/>
      <c r="I7" s="34"/>
      <c r="J7" s="34">
        <f t="shared" si="0"/>
        <v>37.799999999999997</v>
      </c>
      <c r="K7" s="35">
        <f>IFERROR(RANK(J7,J4:J7,1),4)</f>
        <v>1</v>
      </c>
      <c r="L7" s="42"/>
      <c r="M7" s="42"/>
    </row>
    <row r="8" spans="1:13" ht="7.5" customHeight="1" x14ac:dyDescent="0.15">
      <c r="A8" s="36"/>
      <c r="B8" s="29" t="str">
        <f>IFERROR(VLOOKUP($A8,Entries!$A:$F,2,FALSE),"")</f>
        <v/>
      </c>
      <c r="C8" s="29" t="str">
        <f>IFERROR(VLOOKUP($A8,Entries!$A:$F,4,FALSE),"")</f>
        <v/>
      </c>
      <c r="D8" s="29" t="str">
        <f>IFERROR(VLOOKUP($A8,Entries!$A:$F,5,FALSE),"")</f>
        <v/>
      </c>
      <c r="E8" s="29" t="str">
        <f>IFERROR(VLOOKUP($A8,Entries!$A:$F,6,FALSE),"")</f>
        <v/>
      </c>
      <c r="F8" s="26" t="str">
        <f>IFERROR(VLOOKUP($A8,'80 D'!$A:$J,10,FALSE),"")</f>
        <v/>
      </c>
      <c r="G8" s="26"/>
      <c r="H8" s="26"/>
      <c r="I8" s="26"/>
      <c r="L8" s="43"/>
      <c r="M8" s="43"/>
    </row>
    <row r="9" spans="1:13" ht="14.25" customHeight="1" x14ac:dyDescent="0.15">
      <c r="A9" s="80">
        <v>76</v>
      </c>
      <c r="B9" s="3" t="str">
        <f>IFERROR(VLOOKUP($A9,Entries!$A:$F,2,FALSE),"")</f>
        <v>D</v>
      </c>
      <c r="C9" s="3" t="str">
        <f>IFERROR(VLOOKUP($A9,Entries!$A:$F,4,FALSE),"")</f>
        <v>Grace Clarke</v>
      </c>
      <c r="D9" s="3" t="str">
        <f>IFERROR(VLOOKUP($A9,Entries!$A:$F,5,FALSE),"")</f>
        <v>UCS Sheffield</v>
      </c>
      <c r="E9" s="3" t="str">
        <f>IFERROR(VLOOKUP($A9,Entries!$A:$F,6,FALSE),"")</f>
        <v>Cotswold Edge</v>
      </c>
      <c r="F9" s="34">
        <f>IFERROR(VLOOKUP($A9,'80 D'!$A:$J,10,FALSE),"")</f>
        <v>25.3</v>
      </c>
      <c r="G9" s="34"/>
      <c r="H9" s="34"/>
      <c r="I9" s="34"/>
      <c r="J9" s="34">
        <f t="shared" ref="J9:J17" si="1">IF(F9="E","E",IF(G9="E","E",IF(H9="E","E",IF(I9="E","E",IF(F9="R","R",IF(G9="R","R",IF(H9="R","R",IF(I9="R","R",IF(F9="WD","WD",IF(G9="WD","WD",IF(H9="WD","WD",IF(I9="WD","WD",SUM($F9:$I9)))))))))))))</f>
        <v>25.3</v>
      </c>
      <c r="K9" s="35">
        <f>IFERROR(RANK(J9,J9:J12,1),4)</f>
        <v>1</v>
      </c>
      <c r="L9" s="39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96.3</v>
      </c>
      <c r="M9" s="40">
        <f>IFERROR(RANK(L9,L$4:L$17,1),"")</f>
        <v>1</v>
      </c>
    </row>
    <row r="10" spans="1:13" ht="14.25" customHeight="1" x14ac:dyDescent="0.15">
      <c r="A10" s="80">
        <v>77</v>
      </c>
      <c r="B10" s="3" t="str">
        <f>IFERROR(VLOOKUP($A10,Entries!$A:$F,2,FALSE),"")</f>
        <v>D</v>
      </c>
      <c r="C10" s="3" t="str">
        <f>IFERROR(VLOOKUP($A10,Entries!$A:$F,4,FALSE),"")</f>
        <v>Lily Clarke</v>
      </c>
      <c r="D10" s="3" t="str">
        <f>IFERROR(VLOOKUP($A10,Entries!$A:$F,5,FALSE),"")</f>
        <v>Camills Muriel</v>
      </c>
      <c r="E10" s="3" t="str">
        <f>IFERROR(VLOOKUP($A10,Entries!$A:$F,6,FALSE),"")</f>
        <v>Cotswold Edge</v>
      </c>
      <c r="F10" s="34">
        <f>IFERROR(VLOOKUP($A10,'80 D'!$A:$J,10,FALSE),"")</f>
        <v>33</v>
      </c>
      <c r="G10" s="34"/>
      <c r="H10" s="34"/>
      <c r="I10" s="34"/>
      <c r="J10" s="34">
        <f t="shared" si="1"/>
        <v>33</v>
      </c>
      <c r="K10" s="35">
        <f>IFERROR(RANK(J10,J9:J12,1),4)</f>
        <v>2</v>
      </c>
      <c r="L10" s="41"/>
      <c r="M10" s="41"/>
    </row>
    <row r="11" spans="1:13" ht="14.25" customHeight="1" x14ac:dyDescent="0.15">
      <c r="A11" s="80">
        <v>78</v>
      </c>
      <c r="B11" s="3" t="str">
        <f>IFERROR(VLOOKUP($A11,Entries!$A:$F,2,FALSE),"")</f>
        <v>D</v>
      </c>
      <c r="C11" s="3" t="str">
        <f>IFERROR(VLOOKUP($A11,Entries!$A:$F,4,FALSE),"")</f>
        <v>Aimee Arathoon</v>
      </c>
      <c r="D11" s="3" t="str">
        <f>IFERROR(VLOOKUP($A11,Entries!$A:$F,5,FALSE),"")</f>
        <v>Amaretto du Mullentine</v>
      </c>
      <c r="E11" s="3" t="str">
        <f>IFERROR(VLOOKUP($A11,Entries!$A:$F,6,FALSE),"")</f>
        <v>Cotswold Edge</v>
      </c>
      <c r="F11" s="34">
        <f>IFERROR(VLOOKUP($A11,'80 D'!$A:$J,10,FALSE),"")</f>
        <v>38</v>
      </c>
      <c r="G11" s="34"/>
      <c r="H11" s="34"/>
      <c r="I11" s="34"/>
      <c r="J11" s="34">
        <f t="shared" si="1"/>
        <v>38</v>
      </c>
      <c r="K11" s="35">
        <f>IFERROR(RANK(J11,J9:J12,1),4)</f>
        <v>3</v>
      </c>
      <c r="L11" s="41"/>
      <c r="M11" s="41"/>
    </row>
    <row r="12" spans="1:13" ht="14.25" customHeight="1" x14ac:dyDescent="0.15">
      <c r="A12" s="80">
        <v>79</v>
      </c>
      <c r="B12" s="3" t="str">
        <f>IFERROR(VLOOKUP($A12,Entries!$A:$F,2,FALSE),"")</f>
        <v>D</v>
      </c>
      <c r="C12" s="3" t="str">
        <f>IFERROR(VLOOKUP($A12,Entries!$A:$F,4,FALSE),"")</f>
        <v>Georgina Elliott</v>
      </c>
      <c r="D12" s="3" t="str">
        <f>IFERROR(VLOOKUP($A12,Entries!$A:$F,5,FALSE),"")</f>
        <v>Brelston Noahs Arc</v>
      </c>
      <c r="E12" s="3" t="str">
        <f>IFERROR(VLOOKUP($A12,Entries!$A:$F,6,FALSE),"")</f>
        <v>Cotswold Edge</v>
      </c>
      <c r="F12" s="34" t="str">
        <f>IFERROR(VLOOKUP($A12,'80 D'!$A:$J,10,FALSE),"")</f>
        <v>E</v>
      </c>
      <c r="G12" s="34"/>
      <c r="H12" s="34"/>
      <c r="I12" s="34"/>
      <c r="J12" s="34" t="str">
        <f t="shared" si="1"/>
        <v>E</v>
      </c>
      <c r="K12" s="35">
        <f>IFERROR(RANK(J12,J9:J12,1),4)</f>
        <v>4</v>
      </c>
      <c r="L12" s="42"/>
      <c r="M12" s="42"/>
    </row>
    <row r="13" spans="1:13" ht="7.5" customHeight="1" x14ac:dyDescent="0.15">
      <c r="A13" s="36"/>
      <c r="B13" s="29" t="str">
        <f>IFERROR(VLOOKUP($A13,Entries!$A:$F,2,FALSE),"")</f>
        <v/>
      </c>
      <c r="C13" s="29" t="str">
        <f>IFERROR(VLOOKUP($A13,Entries!$A:$F,4,FALSE),"")</f>
        <v/>
      </c>
      <c r="D13" s="29" t="str">
        <f>IFERROR(VLOOKUP($A13,Entries!$A:$F,5,FALSE),"")</f>
        <v/>
      </c>
      <c r="E13" s="29" t="str">
        <f>IFERROR(VLOOKUP($A13,Entries!$A:$F,6,FALSE),"")</f>
        <v/>
      </c>
      <c r="F13" s="26" t="str">
        <f>IFERROR(VLOOKUP($A13,'80 D'!$A:$J,10,FALSE),"")</f>
        <v/>
      </c>
      <c r="G13" s="26"/>
      <c r="H13" s="26"/>
      <c r="I13" s="26"/>
      <c r="L13" s="43"/>
      <c r="M13" s="43"/>
    </row>
    <row r="14" spans="1:13" ht="14.25" customHeight="1" x14ac:dyDescent="0.15">
      <c r="A14" s="80">
        <v>72</v>
      </c>
      <c r="B14" s="3" t="str">
        <f>IFERROR(VLOOKUP($A14,Entries!$A:$F,2,FALSE),"")</f>
        <v>D</v>
      </c>
      <c r="C14" s="3" t="str">
        <f>IFERROR(VLOOKUP($A14,Entries!$A:$F,4,FALSE),"")</f>
        <v>Daisy Thurman</v>
      </c>
      <c r="D14" s="3" t="str">
        <f>IFERROR(VLOOKUP($A14,Entries!$A:$F,5,FALSE),"")</f>
        <v>Quinto</v>
      </c>
      <c r="E14" s="3" t="str">
        <f>IFERROR(VLOOKUP($A14,Entries!$A:$F,6,FALSE),"")</f>
        <v>Saxon</v>
      </c>
      <c r="F14" s="34">
        <f>IFERROR(VLOOKUP($A14,'80 D'!$A:$J,10,FALSE),"")</f>
        <v>83.6</v>
      </c>
      <c r="G14" s="34"/>
      <c r="H14" s="34"/>
      <c r="I14" s="34"/>
      <c r="J14" s="34">
        <f t="shared" si="1"/>
        <v>83.6</v>
      </c>
      <c r="K14" s="35">
        <f>IFERROR(RANK(J14,J14:J17,1),4)</f>
        <v>3</v>
      </c>
      <c r="L14" s="39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150.89999999999998</v>
      </c>
      <c r="M14" s="40">
        <f>IFERROR(RANK(L14,L$4:L$17,1),"")</f>
        <v>3</v>
      </c>
    </row>
    <row r="15" spans="1:13" ht="14.25" customHeight="1" x14ac:dyDescent="0.15">
      <c r="A15" s="80">
        <v>73</v>
      </c>
      <c r="B15" s="3" t="str">
        <f>IFERROR(VLOOKUP($A15,Entries!$A:$F,2,FALSE),"")</f>
        <v>D</v>
      </c>
      <c r="C15" s="3" t="str">
        <f>IFERROR(VLOOKUP($A15,Entries!$A:$F,4,FALSE),"")</f>
        <v>William Swift</v>
      </c>
      <c r="D15" s="3" t="str">
        <f>IFERROR(VLOOKUP($A15,Entries!$A:$F,5,FALSE),"")</f>
        <v>The Springy Thingy</v>
      </c>
      <c r="E15" s="3" t="str">
        <f>IFERROR(VLOOKUP($A15,Entries!$A:$F,6,FALSE),"")</f>
        <v>Saxon</v>
      </c>
      <c r="F15" s="34">
        <f>IFERROR(VLOOKUP($A15,'80 D'!$A:$J,10,FALSE),"")</f>
        <v>32.299999999999997</v>
      </c>
      <c r="G15" s="34"/>
      <c r="H15" s="34"/>
      <c r="I15" s="34"/>
      <c r="J15" s="34">
        <f t="shared" si="1"/>
        <v>32.299999999999997</v>
      </c>
      <c r="K15" s="35">
        <f>IFERROR(RANK(J15,J14:J17,1),4)</f>
        <v>1</v>
      </c>
      <c r="L15" s="41"/>
      <c r="M15" s="41"/>
    </row>
    <row r="16" spans="1:13" ht="14.25" customHeight="1" x14ac:dyDescent="0.15">
      <c r="A16" s="80">
        <v>74</v>
      </c>
      <c r="B16" s="3" t="str">
        <f>IFERROR(VLOOKUP($A16,Entries!$A:$F,2,FALSE),"")</f>
        <v>D</v>
      </c>
      <c r="C16" s="3" t="str">
        <f>IFERROR(VLOOKUP($A16,Entries!$A:$F,4,FALSE),"")</f>
        <v>Emma March</v>
      </c>
      <c r="D16" s="3" t="str">
        <f>IFERROR(VLOOKUP($A16,Entries!$A:$F,5,FALSE),"")</f>
        <v>Dubai Dude</v>
      </c>
      <c r="E16" s="3" t="str">
        <f>IFERROR(VLOOKUP($A16,Entries!$A:$F,6,FALSE),"")</f>
        <v>Saxon</v>
      </c>
      <c r="F16" s="34">
        <f>IFERROR(VLOOKUP($A16,'80 D'!$A:$J,10,FALSE),"")</f>
        <v>35</v>
      </c>
      <c r="G16" s="34"/>
      <c r="H16" s="34"/>
      <c r="I16" s="34"/>
      <c r="J16" s="34">
        <f t="shared" si="1"/>
        <v>35</v>
      </c>
      <c r="K16" s="35">
        <f>IFERROR(RANK(J16,J14:J17,1),4)</f>
        <v>2</v>
      </c>
      <c r="L16" s="41"/>
      <c r="M16" s="41"/>
    </row>
    <row r="17" spans="1:13" ht="14.25" customHeight="1" x14ac:dyDescent="0.15">
      <c r="A17" s="80">
        <v>75</v>
      </c>
      <c r="B17" s="3" t="str">
        <f>IFERROR(VLOOKUP($A17,Entries!$A:$F,2,FALSE),"")</f>
        <v>D</v>
      </c>
      <c r="C17" s="3" t="str">
        <f>IFERROR(VLOOKUP($A17,Entries!$A:$F,4,FALSE),"")</f>
        <v>Angel Blakley</v>
      </c>
      <c r="D17" s="3" t="str">
        <f>IFERROR(VLOOKUP($A17,Entries!$A:$F,5,FALSE),"")</f>
        <v>Brooklyn</v>
      </c>
      <c r="E17" s="3" t="str">
        <f>IFERROR(VLOOKUP($A17,Entries!$A:$F,6,FALSE),"")</f>
        <v>Saxon</v>
      </c>
      <c r="F17" s="34" t="str">
        <f>IFERROR(VLOOKUP($A17,'80 D'!$A:$J,10,FALSE),"")</f>
        <v>E</v>
      </c>
      <c r="G17" s="34"/>
      <c r="H17" s="34"/>
      <c r="I17" s="34"/>
      <c r="J17" s="34" t="str">
        <f t="shared" si="1"/>
        <v>E</v>
      </c>
      <c r="K17" s="35">
        <f>IFERROR(RANK(J17,J14:J17,1),4)</f>
        <v>4</v>
      </c>
      <c r="L17" s="42"/>
      <c r="M17" s="42"/>
    </row>
  </sheetData>
  <conditionalFormatting sqref="A4:A7 A9:A12 A14:A17">
    <cfRule type="expression" dxfId="26" priority="8">
      <formula>A4=""</formula>
    </cfRule>
  </conditionalFormatting>
  <conditionalFormatting sqref="J4:J7 J9:J12 J14:J17">
    <cfRule type="expression" dxfId="25" priority="7">
      <formula>J4=0</formula>
    </cfRule>
  </conditionalFormatting>
  <conditionalFormatting sqref="M1:M1048576">
    <cfRule type="duplicateValues" dxfId="24" priority="62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39"/>
  <sheetViews>
    <sheetView showGridLines="0" zoomScale="85" zoomScaleNormal="85" zoomScaleSheetLayoutView="55" workbookViewId="0">
      <pane ySplit="3" topLeftCell="A9" activePane="bottomLeft" state="frozen"/>
      <selection activeCell="O75" sqref="O75"/>
      <selection pane="bottomLeft" activeCell="Q11" sqref="Q11"/>
    </sheetView>
  </sheetViews>
  <sheetFormatPr defaultColWidth="9.14453125" defaultRowHeight="13.5" outlineLevelCol="1" x14ac:dyDescent="0.15"/>
  <cols>
    <col min="1" max="1" width="8.0703125" style="29" customWidth="1"/>
    <col min="2" max="2" width="8.609375" style="29" customWidth="1"/>
    <col min="3" max="3" width="24.6171875" style="29" customWidth="1"/>
    <col min="4" max="4" width="29.32421875" style="29" bestFit="1" customWidth="1"/>
    <col min="5" max="5" width="24.6171875" style="29" customWidth="1"/>
    <col min="6" max="7" width="9.68359375" style="29" hidden="1" customWidth="1" outlineLevel="1"/>
    <col min="8" max="9" width="9.68359375" style="76" hidden="1" customWidth="1" outlineLevel="1"/>
    <col min="10" max="10" width="13.71875" style="76" customWidth="1" collapsed="1"/>
    <col min="11" max="11" width="9.14453125" style="76" hidden="1" customWidth="1" outlineLevel="1"/>
    <col min="12" max="12" width="13.71875" style="76" customWidth="1" collapsed="1"/>
    <col min="13" max="13" width="13.5859375" style="76" customWidth="1"/>
    <col min="14" max="16384" width="9.14453125" style="76"/>
  </cols>
  <sheetData>
    <row r="1" spans="1:13" ht="20.25" x14ac:dyDescent="0.25">
      <c r="D1" s="30" t="s">
        <v>428</v>
      </c>
    </row>
    <row r="2" spans="1:13" ht="4.5" customHeight="1" x14ac:dyDescent="0.15"/>
    <row r="3" spans="1:13" x14ac:dyDescent="0.15">
      <c r="A3" s="31" t="s">
        <v>21</v>
      </c>
      <c r="B3" s="31" t="s">
        <v>22</v>
      </c>
      <c r="C3" s="31" t="s">
        <v>1</v>
      </c>
      <c r="D3" s="31" t="s">
        <v>2</v>
      </c>
      <c r="E3" s="31" t="s">
        <v>35</v>
      </c>
      <c r="F3" s="31" t="s">
        <v>92</v>
      </c>
      <c r="G3" s="31"/>
      <c r="H3" s="32"/>
      <c r="I3" s="32"/>
      <c r="J3" s="32" t="s">
        <v>18</v>
      </c>
      <c r="K3" s="32"/>
      <c r="L3" s="33" t="s">
        <v>20</v>
      </c>
      <c r="M3" s="33" t="s">
        <v>14</v>
      </c>
    </row>
    <row r="4" spans="1:13" ht="14.25" customHeight="1" x14ac:dyDescent="0.15">
      <c r="A4" s="80">
        <v>106</v>
      </c>
      <c r="B4" s="3" t="str">
        <f>IFERROR(VLOOKUP($A4,Entries!$A:$F,2,FALSE),"")</f>
        <v>E</v>
      </c>
      <c r="C4" s="3" t="str">
        <f>IFERROR(VLOOKUP($A4,Entries!$A:$F,4,FALSE),"")</f>
        <v>Helen Reader</v>
      </c>
      <c r="D4" s="3" t="str">
        <f>IFERROR(VLOOKUP($A4,Entries!$A:$F,5,FALSE),"")</f>
        <v>Zennith</v>
      </c>
      <c r="E4" s="3" t="str">
        <f>IFERROR(VLOOKUP($A4,Entries!$A:$F,6,FALSE),"")</f>
        <v>Cardiff &amp; Vale</v>
      </c>
      <c r="F4" s="34">
        <f>IFERROR(VLOOKUP($A4,'80 E'!$A:$J,10,FALSE),"")</f>
        <v>16.5</v>
      </c>
      <c r="G4" s="34"/>
      <c r="H4" s="34"/>
      <c r="I4" s="34"/>
      <c r="J4" s="34">
        <f t="shared" ref="J4:J7" si="0">IF(F4="E","E",IF(G4="E","E",IF(H4="E","E",IF(I4="E","E",IF(F4="R","R",IF(G4="R","R",IF(H4="R","R",IF(I4="R","R",IF(F4="WD","WD",IF(G4="WD","WD",IF(H4="WD","WD",IF(I4="WD","WD",SUM($F4:$I4)))))))))))))</f>
        <v>16.5</v>
      </c>
      <c r="K4" s="35">
        <f>IFERROR(RANK(J4,J4:J7,1),4)</f>
        <v>1</v>
      </c>
      <c r="L4" s="39">
        <f>IF(COUNTIF(J4:J7,"&gt;0")&lt;3,"E",(IF(COUNTIF(K4:K7,1)=4,SUMIF(K4:K7,1,J4:J7)/4*3,SUMIF(K4:K7,1,J4:J7))+(IF(COUNTIF(K4:K7,2)=3,SUMIF(K4:K7,2,J4:J7)/3*2,SUMIF(K4:K7,2,J4:J7))+(IF(COUNTIF(K4:K7,3)=2,SUMIF(K4:K7,3,J4:J7)/2,SUMIF(K4:K7,3,J4:J7))))))</f>
        <v>86.9</v>
      </c>
      <c r="M4" s="40">
        <f>IFERROR(RANK(L4,L$4:L$39,1),"")</f>
        <v>1</v>
      </c>
    </row>
    <row r="5" spans="1:13" ht="14.25" customHeight="1" x14ac:dyDescent="0.15">
      <c r="A5" s="80">
        <v>107</v>
      </c>
      <c r="B5" s="3" t="str">
        <f>IFERROR(VLOOKUP($A5,Entries!$A:$F,2,FALSE),"")</f>
        <v>E</v>
      </c>
      <c r="C5" s="3" t="str">
        <f>IFERROR(VLOOKUP($A5,Entries!$A:$F,4,FALSE),"")</f>
        <v>Kerry Robinson</v>
      </c>
      <c r="D5" s="3" t="str">
        <f>IFERROR(VLOOKUP($A5,Entries!$A:$F,5,FALSE),"")</f>
        <v>Larissa</v>
      </c>
      <c r="E5" s="3" t="str">
        <f>IFERROR(VLOOKUP($A5,Entries!$A:$F,6,FALSE),"")</f>
        <v>Cardiff &amp; Vale</v>
      </c>
      <c r="F5" s="34">
        <f>IFERROR(VLOOKUP($A5,'80 E'!$A:$J,10,FALSE),"")</f>
        <v>33.4</v>
      </c>
      <c r="G5" s="34"/>
      <c r="H5" s="34"/>
      <c r="I5" s="34"/>
      <c r="J5" s="34">
        <f t="shared" si="0"/>
        <v>33.4</v>
      </c>
      <c r="K5" s="35">
        <f>IFERROR(RANK(J5,J4:J7,1),4)</f>
        <v>2</v>
      </c>
      <c r="L5" s="41"/>
      <c r="M5" s="41"/>
    </row>
    <row r="6" spans="1:13" ht="14.25" customHeight="1" x14ac:dyDescent="0.15">
      <c r="A6" s="80">
        <v>108</v>
      </c>
      <c r="B6" s="3" t="str">
        <f>IFERROR(VLOOKUP($A6,Entries!$A:$F,2,FALSE),"")</f>
        <v>E</v>
      </c>
      <c r="C6" s="3" t="str">
        <f>IFERROR(VLOOKUP($A6,Entries!$A:$F,4,FALSE),"")</f>
        <v>Natalie Webb</v>
      </c>
      <c r="D6" s="3" t="str">
        <f>IFERROR(VLOOKUP($A6,Entries!$A:$F,5,FALSE),"")</f>
        <v>Sprite</v>
      </c>
      <c r="E6" s="3" t="str">
        <f>IFERROR(VLOOKUP($A6,Entries!$A:$F,6,FALSE),"")</f>
        <v>Cardiff &amp; Vale</v>
      </c>
      <c r="F6" s="34">
        <f>IFERROR(VLOOKUP($A6,'80 E'!$A:$J,10,FALSE),"")</f>
        <v>37</v>
      </c>
      <c r="G6" s="34"/>
      <c r="H6" s="34"/>
      <c r="I6" s="34"/>
      <c r="J6" s="34">
        <f t="shared" si="0"/>
        <v>37</v>
      </c>
      <c r="K6" s="35">
        <f>IFERROR(RANK(J6,J4:J7,1),4)</f>
        <v>3</v>
      </c>
      <c r="L6" s="41"/>
      <c r="M6" s="41"/>
    </row>
    <row r="7" spans="1:13" ht="14.25" customHeight="1" x14ac:dyDescent="0.15">
      <c r="A7" s="80">
        <v>109</v>
      </c>
      <c r="B7" s="3" t="str">
        <f>IFERROR(VLOOKUP($A7,Entries!$A:$F,2,FALSE),"")</f>
        <v>E</v>
      </c>
      <c r="C7" s="3">
        <f>IFERROR(VLOOKUP($A7,Entries!$A:$F,4,FALSE),"")</f>
        <v>0</v>
      </c>
      <c r="D7" s="3" t="str">
        <f>IFERROR(VLOOKUP($A7,Entries!$A:$F,5,FALSE),"")</f>
        <v>TBC</v>
      </c>
      <c r="E7" s="3" t="str">
        <f>IFERROR(VLOOKUP($A7,Entries!$A:$F,6,FALSE),"")</f>
        <v>Cardiff &amp; Vale</v>
      </c>
      <c r="F7" s="34" t="str">
        <f>IFERROR(VLOOKUP($A7,'80 E'!$A:$J,10,FALSE),"")</f>
        <v>E</v>
      </c>
      <c r="G7" s="34"/>
      <c r="H7" s="34"/>
      <c r="I7" s="34"/>
      <c r="J7" s="34" t="str">
        <f t="shared" si="0"/>
        <v>E</v>
      </c>
      <c r="K7" s="35">
        <f>IFERROR(RANK(J7,J4:J7,1),4)</f>
        <v>4</v>
      </c>
      <c r="L7" s="42"/>
      <c r="M7" s="42"/>
    </row>
    <row r="8" spans="1:13" ht="7.5" customHeight="1" x14ac:dyDescent="0.15">
      <c r="A8" s="36"/>
      <c r="B8" s="29" t="str">
        <f>IFERROR(VLOOKUP($A8,Entries!$A:$F,2,FALSE),"")</f>
        <v/>
      </c>
      <c r="C8" s="29" t="str">
        <f>IFERROR(VLOOKUP($A8,Entries!$A:$F,4,FALSE),"")</f>
        <v/>
      </c>
      <c r="D8" s="29" t="str">
        <f>IFERROR(VLOOKUP($A8,Entries!$A:$F,5,FALSE),"")</f>
        <v/>
      </c>
      <c r="E8" s="29" t="str">
        <f>IFERROR(VLOOKUP($A8,Entries!$A:$F,6,FALSE),"")</f>
        <v/>
      </c>
      <c r="F8" s="26" t="str">
        <f>IFERROR(VLOOKUP($A8,'80 E'!$A:$J,10,FALSE),"")</f>
        <v/>
      </c>
      <c r="G8" s="26"/>
      <c r="H8" s="26"/>
      <c r="I8" s="26"/>
      <c r="L8" s="43"/>
      <c r="M8" s="43"/>
    </row>
    <row r="9" spans="1:13" ht="14.25" customHeight="1" x14ac:dyDescent="0.15">
      <c r="A9" s="80">
        <v>110</v>
      </c>
      <c r="B9" s="3" t="str">
        <f>IFERROR(VLOOKUP($A9,Entries!$A:$F,2,FALSE),"")</f>
        <v>E</v>
      </c>
      <c r="C9" s="3" t="str">
        <f>IFERROR(VLOOKUP($A9,Entries!$A:$F,4,FALSE),"")</f>
        <v>Beth Eckley</v>
      </c>
      <c r="D9" s="3" t="str">
        <f>IFERROR(VLOOKUP($A9,Entries!$A:$F,5,FALSE),"")</f>
        <v>Millbrook Song</v>
      </c>
      <c r="E9" s="3" t="str">
        <f>IFERROR(VLOOKUP($A9,Entries!$A:$F,6,FALSE),"")</f>
        <v>Hereford Eagles</v>
      </c>
      <c r="F9" s="34">
        <f>IFERROR(VLOOKUP($A9,'80 E'!$A:$J,10,FALSE),"")</f>
        <v>50</v>
      </c>
      <c r="G9" s="34"/>
      <c r="H9" s="34"/>
      <c r="I9" s="34"/>
      <c r="J9" s="34">
        <f t="shared" ref="J9:J17" si="1">IF(F9="E","E",IF(G9="E","E",IF(H9="E","E",IF(I9="E","E",IF(F9="R","R",IF(G9="R","R",IF(H9="R","R",IF(I9="R","R",IF(F9="WD","WD",IF(G9="WD","WD",IF(H9="WD","WD",IF(I9="WD","WD",SUM($F9:$I9)))))))))))))</f>
        <v>50</v>
      </c>
      <c r="K9" s="35">
        <f>IFERROR(RANK(J9,J9:J12,1),4)</f>
        <v>3</v>
      </c>
      <c r="L9" s="39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119</v>
      </c>
      <c r="M9" s="40">
        <f>IFERROR(RANK(L9,L$4:L$38,1),"")</f>
        <v>5</v>
      </c>
    </row>
    <row r="10" spans="1:13" ht="14.25" customHeight="1" x14ac:dyDescent="0.15">
      <c r="A10" s="80">
        <v>111</v>
      </c>
      <c r="B10" s="3" t="str">
        <f>IFERROR(VLOOKUP($A10,Entries!$A:$F,2,FALSE),"")</f>
        <v>E</v>
      </c>
      <c r="C10" s="3" t="str">
        <f>IFERROR(VLOOKUP($A10,Entries!$A:$F,4,FALSE),"")</f>
        <v>Tracey Nelmes</v>
      </c>
      <c r="D10" s="3" t="str">
        <f>IFERROR(VLOOKUP($A10,Entries!$A:$F,5,FALSE),"")</f>
        <v>Reignbeau Mountain</v>
      </c>
      <c r="E10" s="3" t="str">
        <f>IFERROR(VLOOKUP($A10,Entries!$A:$F,6,FALSE),"")</f>
        <v>Hereford Eagles</v>
      </c>
      <c r="F10" s="34">
        <f>IFERROR(VLOOKUP($A10,'80 E'!$A:$J,10,FALSE),"")</f>
        <v>37.6</v>
      </c>
      <c r="G10" s="34"/>
      <c r="H10" s="34"/>
      <c r="I10" s="34"/>
      <c r="J10" s="34">
        <f t="shared" si="1"/>
        <v>37.6</v>
      </c>
      <c r="K10" s="35">
        <f>IFERROR(RANK(J10,J9:J12,1),4)</f>
        <v>2</v>
      </c>
      <c r="L10" s="41"/>
      <c r="M10" s="41"/>
    </row>
    <row r="11" spans="1:13" ht="14.25" customHeight="1" x14ac:dyDescent="0.15">
      <c r="A11" s="80">
        <v>112</v>
      </c>
      <c r="B11" s="3" t="str">
        <f>IFERROR(VLOOKUP($A11,Entries!$A:$F,2,FALSE),"")</f>
        <v>E</v>
      </c>
      <c r="C11" s="3" t="str">
        <f>IFERROR(VLOOKUP($A11,Entries!$A:$F,4,FALSE),"")</f>
        <v>Joanna Burston</v>
      </c>
      <c r="D11" s="3" t="str">
        <f>IFERROR(VLOOKUP($A11,Entries!$A:$F,5,FALSE),"")</f>
        <v>Blue Savannah</v>
      </c>
      <c r="E11" s="3" t="str">
        <f>IFERROR(VLOOKUP($A11,Entries!$A:$F,6,FALSE),"")</f>
        <v>Hereford Eagles</v>
      </c>
      <c r="F11" s="34" t="str">
        <f>IFERROR(VLOOKUP($A11,'80 E'!$A:$J,10,FALSE),"")</f>
        <v>E</v>
      </c>
      <c r="G11" s="34"/>
      <c r="H11" s="34"/>
      <c r="I11" s="34"/>
      <c r="J11" s="34" t="str">
        <f t="shared" si="1"/>
        <v>E</v>
      </c>
      <c r="K11" s="35">
        <f>IFERROR(RANK(J11,J9:J12,1),4)</f>
        <v>4</v>
      </c>
      <c r="L11" s="41"/>
      <c r="M11" s="41"/>
    </row>
    <row r="12" spans="1:13" ht="14.25" customHeight="1" x14ac:dyDescent="0.15">
      <c r="A12" s="80">
        <v>113</v>
      </c>
      <c r="B12" s="3" t="str">
        <f>IFERROR(VLOOKUP($A12,Entries!$A:$F,2,FALSE),"")</f>
        <v>E</v>
      </c>
      <c r="C12" s="3" t="str">
        <f>IFERROR(VLOOKUP($A12,Entries!$A:$F,4,FALSE),"")</f>
        <v>Tori Creed</v>
      </c>
      <c r="D12" s="3" t="str">
        <f>IFERROR(VLOOKUP($A12,Entries!$A:$F,5,FALSE),"")</f>
        <v>Setters Moss Cottage</v>
      </c>
      <c r="E12" s="3" t="str">
        <f>IFERROR(VLOOKUP($A12,Entries!$A:$F,6,FALSE),"")</f>
        <v>Hereford Eagles</v>
      </c>
      <c r="F12" s="34">
        <f>IFERROR(VLOOKUP($A12,'80 E'!$A:$J,10,FALSE),"")</f>
        <v>31.400000000000002</v>
      </c>
      <c r="G12" s="34"/>
      <c r="H12" s="34"/>
      <c r="I12" s="34"/>
      <c r="J12" s="34">
        <f t="shared" si="1"/>
        <v>31.400000000000002</v>
      </c>
      <c r="K12" s="35">
        <f>IFERROR(RANK(J12,J9:J12,1),4)</f>
        <v>1</v>
      </c>
      <c r="L12" s="42"/>
      <c r="M12" s="42"/>
    </row>
    <row r="13" spans="1:13" ht="7.5" customHeight="1" x14ac:dyDescent="0.15">
      <c r="A13" s="36"/>
      <c r="B13" s="29" t="str">
        <f>IFERROR(VLOOKUP($A13,Entries!$A:$F,2,FALSE),"")</f>
        <v/>
      </c>
      <c r="C13" s="29" t="str">
        <f>IFERROR(VLOOKUP($A13,Entries!$A:$F,4,FALSE),"")</f>
        <v/>
      </c>
      <c r="D13" s="29" t="str">
        <f>IFERROR(VLOOKUP($A13,Entries!$A:$F,5,FALSE),"")</f>
        <v/>
      </c>
      <c r="E13" s="29" t="str">
        <f>IFERROR(VLOOKUP($A13,Entries!$A:$F,6,FALSE),"")</f>
        <v/>
      </c>
      <c r="F13" s="26" t="str">
        <f>IFERROR(VLOOKUP($A13,'80 E'!$A:$J,10,FALSE),"")</f>
        <v/>
      </c>
      <c r="G13" s="26"/>
      <c r="H13" s="26"/>
      <c r="I13" s="26"/>
      <c r="L13" s="43"/>
      <c r="M13" s="43"/>
    </row>
    <row r="14" spans="1:13" ht="14.25" customHeight="1" x14ac:dyDescent="0.15">
      <c r="A14" s="80">
        <v>126</v>
      </c>
      <c r="B14" s="3" t="str">
        <f>IFERROR(VLOOKUP($A14,Entries!$A:$F,2,FALSE),"")</f>
        <v>E</v>
      </c>
      <c r="C14" s="3" t="str">
        <f>IFERROR(VLOOKUP($A14,Entries!$A:$F,4,FALSE),"")</f>
        <v>Sophie Charles</v>
      </c>
      <c r="D14" s="3" t="str">
        <f>IFERROR(VLOOKUP($A14,Entries!$A:$F,5,FALSE),"")</f>
        <v>Monnington Elite</v>
      </c>
      <c r="E14" s="3" t="str">
        <f>IFERROR(VLOOKUP($A14,Entries!$A:$F,6,FALSE),"")</f>
        <v>Hereford Owls</v>
      </c>
      <c r="F14" s="34">
        <f>IFERROR(VLOOKUP($A14,'80 E'!$A:$J,10,FALSE),"")</f>
        <v>43.4</v>
      </c>
      <c r="G14" s="34"/>
      <c r="H14" s="34"/>
      <c r="I14" s="34"/>
      <c r="J14" s="34">
        <f t="shared" si="1"/>
        <v>43.4</v>
      </c>
      <c r="K14" s="35">
        <f>IFERROR(RANK(J14,J14:J17,1),4)</f>
        <v>3</v>
      </c>
      <c r="L14" s="39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103.3</v>
      </c>
      <c r="M14" s="40">
        <f>IFERROR(RANK(L14,L$4:L$39,1),"")</f>
        <v>3</v>
      </c>
    </row>
    <row r="15" spans="1:13" ht="14.25" customHeight="1" x14ac:dyDescent="0.15">
      <c r="A15" s="80">
        <v>127</v>
      </c>
      <c r="B15" s="3" t="str">
        <f>IFERROR(VLOOKUP($A15,Entries!$A:$F,2,FALSE),"")</f>
        <v>E</v>
      </c>
      <c r="C15" s="3" t="str">
        <f>IFERROR(VLOOKUP($A15,Entries!$A:$F,4,FALSE),"")</f>
        <v>Helen Lipscomb</v>
      </c>
      <c r="D15" s="3" t="str">
        <f>IFERROR(VLOOKUP($A15,Entries!$A:$F,5,FALSE),"")</f>
        <v>Travis</v>
      </c>
      <c r="E15" s="3" t="str">
        <f>IFERROR(VLOOKUP($A15,Entries!$A:$F,6,FALSE),"")</f>
        <v>Hereford Owls</v>
      </c>
      <c r="F15" s="34">
        <f>IFERROR(VLOOKUP($A15,'80 E'!$A:$J,10,FALSE),"")</f>
        <v>39.9</v>
      </c>
      <c r="G15" s="34"/>
      <c r="H15" s="34"/>
      <c r="I15" s="34"/>
      <c r="J15" s="34">
        <f t="shared" si="1"/>
        <v>39.9</v>
      </c>
      <c r="K15" s="35">
        <f>IFERROR(RANK(J15,J14:J17,1),4)</f>
        <v>2</v>
      </c>
      <c r="L15" s="41"/>
      <c r="M15" s="41"/>
    </row>
    <row r="16" spans="1:13" ht="14.25" customHeight="1" x14ac:dyDescent="0.15">
      <c r="A16" s="80">
        <v>128</v>
      </c>
      <c r="B16" s="3" t="str">
        <f>IFERROR(VLOOKUP($A16,Entries!$A:$F,2,FALSE),"")</f>
        <v>E</v>
      </c>
      <c r="C16" s="3" t="str">
        <f>IFERROR(VLOOKUP($A16,Entries!$A:$F,4,FALSE),"")</f>
        <v>Sarah Broom</v>
      </c>
      <c r="D16" s="3" t="str">
        <f>IFERROR(VLOOKUP($A16,Entries!$A:$F,5,FALSE),"")</f>
        <v>Ardnaglass Lad</v>
      </c>
      <c r="E16" s="3" t="str">
        <f>IFERROR(VLOOKUP($A16,Entries!$A:$F,6,FALSE),"")</f>
        <v>Hereford Owls</v>
      </c>
      <c r="F16" s="34">
        <f>IFERROR(VLOOKUP($A16,'80 E'!$A:$J,10,FALSE),"")</f>
        <v>45.9</v>
      </c>
      <c r="G16" s="34"/>
      <c r="H16" s="34"/>
      <c r="I16" s="34"/>
      <c r="J16" s="34">
        <f t="shared" si="1"/>
        <v>45.9</v>
      </c>
      <c r="K16" s="35">
        <f>IFERROR(RANK(J16,J14:J17,1),4)</f>
        <v>4</v>
      </c>
      <c r="L16" s="41"/>
      <c r="M16" s="41"/>
    </row>
    <row r="17" spans="1:13" ht="14.25" customHeight="1" x14ac:dyDescent="0.15">
      <c r="A17" s="80">
        <v>129</v>
      </c>
      <c r="B17" s="3" t="str">
        <f>IFERROR(VLOOKUP($A17,Entries!$A:$F,2,FALSE),"")</f>
        <v>E</v>
      </c>
      <c r="C17" s="3" t="str">
        <f>IFERROR(VLOOKUP($A17,Entries!$A:$F,4,FALSE),"")</f>
        <v>Phil Norrish</v>
      </c>
      <c r="D17" s="3" t="str">
        <f>IFERROR(VLOOKUP($A17,Entries!$A:$F,5,FALSE),"")</f>
        <v>Kellistown Cavalier</v>
      </c>
      <c r="E17" s="3" t="str">
        <f>IFERROR(VLOOKUP($A17,Entries!$A:$F,6,FALSE),"")</f>
        <v>Hereford Owls</v>
      </c>
      <c r="F17" s="34">
        <f>IFERROR(VLOOKUP($A17,'80 E'!$A:$J,10,FALSE),"")</f>
        <v>20</v>
      </c>
      <c r="G17" s="34"/>
      <c r="H17" s="34"/>
      <c r="I17" s="34"/>
      <c r="J17" s="34">
        <f t="shared" si="1"/>
        <v>20</v>
      </c>
      <c r="K17" s="35">
        <f>IFERROR(RANK(J17,J14:J17,1),4)</f>
        <v>1</v>
      </c>
      <c r="L17" s="42"/>
      <c r="M17" s="42"/>
    </row>
    <row r="18" spans="1:13" ht="7.5" customHeight="1" x14ac:dyDescent="0.15">
      <c r="A18" s="36"/>
      <c r="B18" s="29" t="str">
        <f>IFERROR(VLOOKUP($A18,Entries!$A:$F,2,FALSE),"")</f>
        <v/>
      </c>
      <c r="C18" s="29" t="str">
        <f>IFERROR(VLOOKUP($A18,Entries!$A:$F,4,FALSE),"")</f>
        <v/>
      </c>
      <c r="D18" s="29" t="str">
        <f>IFERROR(VLOOKUP($A18,Entries!$A:$F,5,FALSE),"")</f>
        <v/>
      </c>
      <c r="E18" s="29" t="str">
        <f>IFERROR(VLOOKUP($A18,Entries!$A:$F,6,FALSE),"")</f>
        <v/>
      </c>
      <c r="F18" s="26" t="str">
        <f>IFERROR(VLOOKUP($A18,'80 E'!$A:$J,10,FALSE),"")</f>
        <v/>
      </c>
      <c r="G18" s="26"/>
      <c r="H18" s="26"/>
      <c r="I18" s="26"/>
      <c r="L18" s="43"/>
      <c r="M18" s="43"/>
    </row>
    <row r="19" spans="1:13" ht="14.25" customHeight="1" x14ac:dyDescent="0.15">
      <c r="A19" s="80">
        <v>122</v>
      </c>
      <c r="B19" s="3" t="str">
        <f>IFERROR(VLOOKUP($A19,Entries!$A:$F,2,FALSE),"")</f>
        <v>E</v>
      </c>
      <c r="C19" s="3" t="str">
        <f>IFERROR(VLOOKUP($A19,Entries!$A:$F,4,FALSE),"")</f>
        <v>Jo Anne Watts</v>
      </c>
      <c r="D19" s="3" t="str">
        <f>IFERROR(VLOOKUP($A19,Entries!$A:$F,5,FALSE),"")</f>
        <v>Erika RR</v>
      </c>
      <c r="E19" s="3" t="str">
        <f>IFERROR(VLOOKUP($A19,Entries!$A:$F,6,FALSE),"")</f>
        <v>Llantwit Major</v>
      </c>
      <c r="F19" s="34">
        <f>IFERROR(VLOOKUP($A19,'80 E'!$A:$J,10,FALSE),"")</f>
        <v>49.8</v>
      </c>
      <c r="G19" s="34"/>
      <c r="H19" s="34"/>
      <c r="I19" s="34"/>
      <c r="J19" s="34">
        <f t="shared" ref="J19:J22" si="2">IF(F19="E","E",IF(G19="E","E",IF(H19="E","E",IF(I19="E","E",IF(F19="R","R",IF(G19="R","R",IF(H19="R","R",IF(I19="R","R",IF(F19="WD","WD",IF(G19="WD","WD",IF(H19="WD","WD",IF(I19="WD","WD",SUM($F19:$I19)))))))))))))</f>
        <v>49.8</v>
      </c>
      <c r="K19" s="35">
        <f>IFERROR(RANK(J19,J19:J22,1),4)</f>
        <v>2</v>
      </c>
      <c r="L19" s="39" t="str">
        <f>IF(COUNTIF(J19:J22,"&gt;0")&lt;3,"E",(IF(COUNTIF(K19:K22,1)=4,SUMIF(K19:K22,1,J19:J22)/4*3,SUMIF(K19:K22,1,J19:J22))+(IF(COUNTIF(K19:K22,2)=3,SUMIF(K19:K22,2,J19:J22)/3*2,SUMIF(K19:K22,2,J19:J22))+(IF(COUNTIF(K19:K22,3)=2,SUMIF(K19:K22,3,J19:J22)/2,SUMIF(K19:K22,3,J19:J22))))))</f>
        <v>E</v>
      </c>
      <c r="M19" s="40" t="str">
        <f>IFERROR(RANK(L19,L$4:L$39,1),"")</f>
        <v/>
      </c>
    </row>
    <row r="20" spans="1:13" ht="14.25" customHeight="1" x14ac:dyDescent="0.15">
      <c r="A20" s="80">
        <v>123</v>
      </c>
      <c r="B20" s="3" t="str">
        <f>IFERROR(VLOOKUP($A20,Entries!$A:$F,2,FALSE),"")</f>
        <v>E</v>
      </c>
      <c r="C20" s="3" t="str">
        <f>IFERROR(VLOOKUP($A20,Entries!$A:$F,4,FALSE),"")</f>
        <v>Sian David</v>
      </c>
      <c r="D20" s="3" t="str">
        <f>IFERROR(VLOOKUP($A20,Entries!$A:$F,5,FALSE),"")</f>
        <v>KMS Lady Montague</v>
      </c>
      <c r="E20" s="3" t="str">
        <f>IFERROR(VLOOKUP($A20,Entries!$A:$F,6,FALSE),"")</f>
        <v>Llantwit Major</v>
      </c>
      <c r="F20" s="34" t="str">
        <f>IFERROR(VLOOKUP($A20,'80 E'!$A:$J,10,FALSE),"")</f>
        <v>WD</v>
      </c>
      <c r="G20" s="34"/>
      <c r="H20" s="34"/>
      <c r="I20" s="34"/>
      <c r="J20" s="34" t="str">
        <f t="shared" si="2"/>
        <v>WD</v>
      </c>
      <c r="K20" s="35">
        <f>IFERROR(RANK(J20,J19:J22,1),4)</f>
        <v>4</v>
      </c>
      <c r="L20" s="41"/>
      <c r="M20" s="41"/>
    </row>
    <row r="21" spans="1:13" ht="14.25" customHeight="1" x14ac:dyDescent="0.15">
      <c r="A21" s="80">
        <v>124</v>
      </c>
      <c r="B21" s="3" t="str">
        <f>IFERROR(VLOOKUP($A21,Entries!$A:$F,2,FALSE),"")</f>
        <v>E</v>
      </c>
      <c r="C21" s="3" t="str">
        <f>IFERROR(VLOOKUP($A21,Entries!$A:$F,4,FALSE),"")</f>
        <v>Hannah Osborn</v>
      </c>
      <c r="D21" s="3" t="str">
        <f>IFERROR(VLOOKUP($A21,Entries!$A:$F,5,FALSE),"")</f>
        <v>Clearistown Luigi</v>
      </c>
      <c r="E21" s="3" t="str">
        <f>IFERROR(VLOOKUP($A21,Entries!$A:$F,6,FALSE),"")</f>
        <v>Llantwit Major</v>
      </c>
      <c r="F21" s="34">
        <f>IFERROR(VLOOKUP($A21,'80 E'!$A:$J,10,FALSE),"")</f>
        <v>36.799999999999997</v>
      </c>
      <c r="G21" s="34"/>
      <c r="H21" s="34"/>
      <c r="I21" s="34"/>
      <c r="J21" s="34">
        <f t="shared" si="2"/>
        <v>36.799999999999997</v>
      </c>
      <c r="K21" s="35">
        <f>IFERROR(RANK(J21,J19:J22,1),4)</f>
        <v>1</v>
      </c>
      <c r="L21" s="41"/>
      <c r="M21" s="41"/>
    </row>
    <row r="22" spans="1:13" ht="14.25" customHeight="1" x14ac:dyDescent="0.15">
      <c r="A22" s="80">
        <v>125</v>
      </c>
      <c r="B22" s="3" t="str">
        <f>IFERROR(VLOOKUP($A22,Entries!$A:$F,2,FALSE),"")</f>
        <v>E</v>
      </c>
      <c r="C22" s="3">
        <f>IFERROR(VLOOKUP($A22,Entries!$A:$F,4,FALSE),"")</f>
        <v>0</v>
      </c>
      <c r="D22" s="3" t="str">
        <f>IFERROR(VLOOKUP($A22,Entries!$A:$F,5,FALSE),"")</f>
        <v>TBC</v>
      </c>
      <c r="E22" s="3" t="str">
        <f>IFERROR(VLOOKUP($A22,Entries!$A:$F,6,FALSE),"")</f>
        <v>Llantwit Major</v>
      </c>
      <c r="F22" s="34" t="str">
        <f>IFERROR(VLOOKUP($A22,'80 E'!$A:$J,10,FALSE),"")</f>
        <v>WD</v>
      </c>
      <c r="G22" s="34"/>
      <c r="H22" s="34"/>
      <c r="I22" s="34"/>
      <c r="J22" s="34" t="str">
        <f t="shared" si="2"/>
        <v>WD</v>
      </c>
      <c r="K22" s="35">
        <f>IFERROR(RANK(J22,J19:J22,1),4)</f>
        <v>4</v>
      </c>
      <c r="L22" s="42"/>
      <c r="M22" s="42"/>
    </row>
    <row r="23" spans="1:13" ht="7.5" customHeight="1" x14ac:dyDescent="0.15">
      <c r="A23" s="36"/>
      <c r="B23" s="29" t="str">
        <f>IFERROR(VLOOKUP($A23,Entries!$A:$F,2,FALSE),"")</f>
        <v/>
      </c>
      <c r="C23" s="29" t="str">
        <f>IFERROR(VLOOKUP($A23,Entries!$A:$F,4,FALSE),"")</f>
        <v/>
      </c>
      <c r="D23" s="29" t="str">
        <f>IFERROR(VLOOKUP($A23,Entries!$A:$F,5,FALSE),"")</f>
        <v/>
      </c>
      <c r="E23" s="29" t="str">
        <f>IFERROR(VLOOKUP($A23,Entries!$A:$F,6,FALSE),"")</f>
        <v/>
      </c>
      <c r="F23" s="26" t="str">
        <f>IFERROR(VLOOKUP($A23,'80 E'!$A:$J,10,FALSE),"")</f>
        <v/>
      </c>
      <c r="G23" s="26"/>
      <c r="H23" s="26"/>
      <c r="I23" s="26"/>
      <c r="L23" s="43"/>
      <c r="M23" s="43"/>
    </row>
    <row r="24" spans="1:13" ht="14.25" customHeight="1" x14ac:dyDescent="0.15">
      <c r="A24" s="80">
        <v>130</v>
      </c>
      <c r="B24" s="3" t="str">
        <f>IFERROR(VLOOKUP($A24,Entries!$A:$F,2,FALSE),"")</f>
        <v>E</v>
      </c>
      <c r="C24" s="3" t="str">
        <f>IFERROR(VLOOKUP($A24,Entries!$A:$F,4,FALSE),"")</f>
        <v>Donna Harris</v>
      </c>
      <c r="D24" s="3" t="str">
        <f>IFERROR(VLOOKUP($A24,Entries!$A:$F,5,FALSE),"")</f>
        <v>Token Rose</v>
      </c>
      <c r="E24" s="3" t="str">
        <f>IFERROR(VLOOKUP($A24,Entries!$A:$F,6,FALSE),"")</f>
        <v>Vale of Usk Blue</v>
      </c>
      <c r="F24" s="34" t="str">
        <f>IFERROR(VLOOKUP($A24,'80 E'!$A:$J,10,FALSE),"")</f>
        <v>E</v>
      </c>
      <c r="G24" s="34"/>
      <c r="H24" s="34"/>
      <c r="I24" s="34"/>
      <c r="J24" s="34" t="str">
        <f t="shared" ref="J24:J27" si="3">IF(F24="E","E",IF(G24="E","E",IF(H24="E","E",IF(I24="E","E",IF(F24="R","R",IF(G24="R","R",IF(H24="R","R",IF(I24="R","R",IF(F24="WD","WD",IF(G24="WD","WD",IF(H24="WD","WD",IF(I24="WD","WD",SUM($F24:$I24)))))))))))))</f>
        <v>E</v>
      </c>
      <c r="K24" s="35">
        <f>IFERROR(RANK(J24,J24:J27,1),4)</f>
        <v>4</v>
      </c>
      <c r="L24" s="39">
        <f>IF(COUNTIF(J24:J27,"&gt;0")&lt;3,"E",(IF(COUNTIF(K24:K27,1)=4,SUMIF(K24:K27,1,J24:J27)/4*3,SUMIF(K24:K27,1,J24:J27))+(IF(COUNTIF(K24:K27,2)=3,SUMIF(K24:K27,2,J24:J27)/3*2,SUMIF(K24:K27,2,J24:J27))+(IF(COUNTIF(K24:K27,3)=2,SUMIF(K24:K27,3,J24:J27)/2,SUMIF(K24:K27,3,J24:J27))))))</f>
        <v>120.3</v>
      </c>
      <c r="M24" s="40">
        <f>IFERROR(RANK(L24,L$4:L$39,1),"")</f>
        <v>6</v>
      </c>
    </row>
    <row r="25" spans="1:13" ht="14.25" customHeight="1" x14ac:dyDescent="0.15">
      <c r="A25" s="80">
        <v>131</v>
      </c>
      <c r="B25" s="3" t="str">
        <f>IFERROR(VLOOKUP($A25,Entries!$A:$F,2,FALSE),"")</f>
        <v>E</v>
      </c>
      <c r="C25" s="3" t="str">
        <f>IFERROR(VLOOKUP($A25,Entries!$A:$F,4,FALSE),"")</f>
        <v>Natalie Parsons</v>
      </c>
      <c r="D25" s="3" t="str">
        <f>IFERROR(VLOOKUP($A25,Entries!$A:$F,5,FALSE),"")</f>
        <v>My Diamond Rose</v>
      </c>
      <c r="E25" s="3" t="str">
        <f>IFERROR(VLOOKUP($A25,Entries!$A:$F,6,FALSE),"")</f>
        <v>Vale of Usk Blue</v>
      </c>
      <c r="F25" s="34">
        <f>IFERROR(VLOOKUP($A25,'80 E'!$A:$J,10,FALSE),"")</f>
        <v>27.7</v>
      </c>
      <c r="G25" s="34"/>
      <c r="H25" s="34"/>
      <c r="I25" s="34"/>
      <c r="J25" s="34">
        <f t="shared" si="3"/>
        <v>27.7</v>
      </c>
      <c r="K25" s="35">
        <f>IFERROR(RANK(J25,J24:J27,1),4)</f>
        <v>1</v>
      </c>
      <c r="L25" s="41"/>
      <c r="M25" s="41"/>
    </row>
    <row r="26" spans="1:13" ht="14.25" customHeight="1" x14ac:dyDescent="0.15">
      <c r="A26" s="80">
        <v>132</v>
      </c>
      <c r="B26" s="3" t="str">
        <f>IFERROR(VLOOKUP($A26,Entries!$A:$F,2,FALSE),"")</f>
        <v>E</v>
      </c>
      <c r="C26" s="3" t="str">
        <f>IFERROR(VLOOKUP($A26,Entries!$A:$F,4,FALSE),"")</f>
        <v>Sarah Canning</v>
      </c>
      <c r="D26" s="3" t="str">
        <f>IFERROR(VLOOKUP($A26,Entries!$A:$F,5,FALSE),"")</f>
        <v>Johnny Knoxville</v>
      </c>
      <c r="E26" s="3" t="str">
        <f>IFERROR(VLOOKUP($A26,Entries!$A:$F,6,FALSE),"")</f>
        <v>Vale of Usk Blue</v>
      </c>
      <c r="F26" s="34">
        <f>IFERROR(VLOOKUP($A26,'80 E'!$A:$J,10,FALSE),"")</f>
        <v>28.8</v>
      </c>
      <c r="G26" s="34"/>
      <c r="H26" s="34"/>
      <c r="I26" s="34"/>
      <c r="J26" s="34">
        <f t="shared" si="3"/>
        <v>28.8</v>
      </c>
      <c r="K26" s="35">
        <f>IFERROR(RANK(J26,J24:J27,1),4)</f>
        <v>2</v>
      </c>
      <c r="L26" s="41"/>
      <c r="M26" s="41"/>
    </row>
    <row r="27" spans="1:13" ht="14.25" customHeight="1" x14ac:dyDescent="0.15">
      <c r="A27" s="80">
        <v>133</v>
      </c>
      <c r="B27" s="3" t="str">
        <f>IFERROR(VLOOKUP($A27,Entries!$A:$F,2,FALSE),"")</f>
        <v>E</v>
      </c>
      <c r="C27" s="3" t="str">
        <f>IFERROR(VLOOKUP($A27,Entries!$A:$F,4,FALSE),"")</f>
        <v>Joanne Tooze</v>
      </c>
      <c r="D27" s="3" t="str">
        <f>IFERROR(VLOOKUP($A27,Entries!$A:$F,5,FALSE),"")</f>
        <v>Wild West</v>
      </c>
      <c r="E27" s="3" t="str">
        <f>IFERROR(VLOOKUP($A27,Entries!$A:$F,6,FALSE),"")</f>
        <v>Vale of Usk Blue</v>
      </c>
      <c r="F27" s="34">
        <f>IFERROR(VLOOKUP($A27,'80 E'!$A:$J,10,FALSE),"")</f>
        <v>63.8</v>
      </c>
      <c r="G27" s="34"/>
      <c r="H27" s="34"/>
      <c r="I27" s="34"/>
      <c r="J27" s="34">
        <f t="shared" si="3"/>
        <v>63.8</v>
      </c>
      <c r="K27" s="35">
        <f>IFERROR(RANK(J27,J24:J27,1),4)</f>
        <v>3</v>
      </c>
      <c r="L27" s="42"/>
      <c r="M27" s="42"/>
    </row>
    <row r="28" spans="1:13" ht="7.5" customHeight="1" x14ac:dyDescent="0.15">
      <c r="A28" s="36"/>
      <c r="B28" s="29" t="str">
        <f>IFERROR(VLOOKUP($A28,Entries!$A:$F,2,FALSE),"")</f>
        <v/>
      </c>
      <c r="C28" s="29" t="str">
        <f>IFERROR(VLOOKUP($A28,Entries!$A:$F,4,FALSE),"")</f>
        <v/>
      </c>
      <c r="D28" s="29" t="str">
        <f>IFERROR(VLOOKUP($A28,Entries!$A:$F,5,FALSE),"")</f>
        <v/>
      </c>
      <c r="E28" s="29" t="str">
        <f>IFERROR(VLOOKUP($A28,Entries!$A:$F,6,FALSE),"")</f>
        <v/>
      </c>
      <c r="F28" s="26" t="str">
        <f>IFERROR(VLOOKUP($A28,'80 E'!$A:$J,10,FALSE),"")</f>
        <v/>
      </c>
      <c r="G28" s="26"/>
      <c r="H28" s="26"/>
      <c r="I28" s="26"/>
      <c r="L28" s="43"/>
      <c r="M28" s="43"/>
    </row>
    <row r="29" spans="1:13" ht="14.25" customHeight="1" x14ac:dyDescent="0.15">
      <c r="A29" s="80">
        <v>118</v>
      </c>
      <c r="B29" s="3" t="str">
        <f>IFERROR(VLOOKUP($A29,Entries!$A:$F,2,FALSE),"")</f>
        <v>E</v>
      </c>
      <c r="C29" s="3" t="str">
        <f>IFERROR(VLOOKUP($A29,Entries!$A:$F,4,FALSE),"")</f>
        <v>Jess Blackford</v>
      </c>
      <c r="D29" s="3" t="str">
        <f>IFERROR(VLOOKUP($A29,Entries!$A:$F,5,FALSE),"")</f>
        <v>Redbarn Cruise</v>
      </c>
      <c r="E29" s="3" t="str">
        <f>IFERROR(VLOOKUP($A29,Entries!$A:$F,6,FALSE),"")</f>
        <v>Vale of Usk Red</v>
      </c>
      <c r="F29" s="34">
        <f>IFERROR(VLOOKUP($A29,'80 E'!$A:$J,10,FALSE),"")</f>
        <v>43.1</v>
      </c>
      <c r="G29" s="34"/>
      <c r="H29" s="34"/>
      <c r="I29" s="34"/>
      <c r="J29" s="34">
        <f t="shared" ref="J29:J32" si="4">IF(F29="E","E",IF(G29="E","E",IF(H29="E","E",IF(I29="E","E",IF(F29="R","R",IF(G29="R","R",IF(H29="R","R",IF(I29="R","R",IF(F29="WD","WD",IF(G29="WD","WD",IF(H29="WD","WD",IF(I29="WD","WD",SUM($F29:$I29)))))))))))))</f>
        <v>43.1</v>
      </c>
      <c r="K29" s="35">
        <f>IFERROR(RANK(J29,J29:J32,1),4)</f>
        <v>3</v>
      </c>
      <c r="L29" s="39">
        <f>IF(COUNTIF(J29:J32,"&gt;0")&lt;3,"E",(IF(COUNTIF(K29:K32,1)=4,SUMIF(K29:K32,1,J29:J32)/4*3,SUMIF(K29:K32,1,J29:J32))+(IF(COUNTIF(K29:K32,2)=3,SUMIF(K29:K32,2,J29:J32)/3*2,SUMIF(K29:K32,2,J29:J32))+(IF(COUNTIF(K29:K32,3)=2,SUMIF(K29:K32,3,J29:J32)/2,SUMIF(K29:K32,3,J29:J32))))))</f>
        <v>104</v>
      </c>
      <c r="M29" s="40">
        <f>IFERROR(RANK(L29,L$4:L$39,1),"")</f>
        <v>4</v>
      </c>
    </row>
    <row r="30" spans="1:13" ht="14.25" customHeight="1" x14ac:dyDescent="0.15">
      <c r="A30" s="80">
        <v>119</v>
      </c>
      <c r="B30" s="3" t="str">
        <f>IFERROR(VLOOKUP($A30,Entries!$A:$F,2,FALSE),"")</f>
        <v>E</v>
      </c>
      <c r="C30" s="3" t="str">
        <f>IFERROR(VLOOKUP($A30,Entries!$A:$F,4,FALSE),"")</f>
        <v>Hannah Adams</v>
      </c>
      <c r="D30" s="3" t="str">
        <f>IFERROR(VLOOKUP($A30,Entries!$A:$F,5,FALSE),"")</f>
        <v>Belle Isle Zeto</v>
      </c>
      <c r="E30" s="3" t="str">
        <f>IFERROR(VLOOKUP($A30,Entries!$A:$F,6,FALSE),"")</f>
        <v>Vale of Usk Red</v>
      </c>
      <c r="F30" s="34" t="str">
        <f>IFERROR(VLOOKUP($A30,'80 E'!$A:$J,10,FALSE),"")</f>
        <v>E</v>
      </c>
      <c r="G30" s="34"/>
      <c r="H30" s="34"/>
      <c r="I30" s="34"/>
      <c r="J30" s="34" t="str">
        <f t="shared" si="4"/>
        <v>E</v>
      </c>
      <c r="K30" s="35">
        <f>IFERROR(RANK(J30,J29:J32,1),4)</f>
        <v>4</v>
      </c>
      <c r="L30" s="41"/>
      <c r="M30" s="41"/>
    </row>
    <row r="31" spans="1:13" ht="14.25" customHeight="1" x14ac:dyDescent="0.15">
      <c r="A31" s="80">
        <v>120</v>
      </c>
      <c r="B31" s="3" t="str">
        <f>IFERROR(VLOOKUP($A31,Entries!$A:$F,2,FALSE),"")</f>
        <v>E</v>
      </c>
      <c r="C31" s="3" t="str">
        <f>IFERROR(VLOOKUP($A31,Entries!$A:$F,4,FALSE),"")</f>
        <v>Ellen Morgan</v>
      </c>
      <c r="D31" s="3" t="str">
        <f>IFERROR(VLOOKUP($A31,Entries!$A:$F,5,FALSE),"")</f>
        <v>Pencwm Red Prince</v>
      </c>
      <c r="E31" s="3" t="str">
        <f>IFERROR(VLOOKUP($A31,Entries!$A:$F,6,FALSE),"")</f>
        <v>Vale of Usk Red</v>
      </c>
      <c r="F31" s="34">
        <f>IFERROR(VLOOKUP($A31,'80 E'!$A:$J,10,FALSE),"")</f>
        <v>35.299999999999997</v>
      </c>
      <c r="G31" s="34"/>
      <c r="H31" s="34"/>
      <c r="I31" s="34"/>
      <c r="J31" s="34">
        <f t="shared" si="4"/>
        <v>35.299999999999997</v>
      </c>
      <c r="K31" s="35">
        <f>IFERROR(RANK(J31,J29:J32,1),4)</f>
        <v>2</v>
      </c>
      <c r="L31" s="41"/>
      <c r="M31" s="41"/>
    </row>
    <row r="32" spans="1:13" ht="14.25" customHeight="1" x14ac:dyDescent="0.15">
      <c r="A32" s="80">
        <v>121</v>
      </c>
      <c r="B32" s="3" t="str">
        <f>IFERROR(VLOOKUP($A32,Entries!$A:$F,2,FALSE),"")</f>
        <v>E</v>
      </c>
      <c r="C32" s="3" t="str">
        <f>IFERROR(VLOOKUP($A32,Entries!$A:$F,4,FALSE),"")</f>
        <v>Julie Lees</v>
      </c>
      <c r="D32" s="3" t="str">
        <f>IFERROR(VLOOKUP($A32,Entries!$A:$F,5,FALSE),"")</f>
        <v>Goldquest</v>
      </c>
      <c r="E32" s="3" t="str">
        <f>IFERROR(VLOOKUP($A32,Entries!$A:$F,6,FALSE),"")</f>
        <v>Vale of Usk Red</v>
      </c>
      <c r="F32" s="34">
        <f>IFERROR(VLOOKUP($A32,'80 E'!$A:$J,10,FALSE),"")</f>
        <v>25.6</v>
      </c>
      <c r="G32" s="34"/>
      <c r="H32" s="34"/>
      <c r="I32" s="34"/>
      <c r="J32" s="34">
        <f t="shared" si="4"/>
        <v>25.6</v>
      </c>
      <c r="K32" s="35">
        <f>IFERROR(RANK(J32,J29:J32,1),4)</f>
        <v>1</v>
      </c>
      <c r="L32" s="42"/>
      <c r="M32" s="42"/>
    </row>
    <row r="33" spans="1:13" ht="7.5" customHeight="1" x14ac:dyDescent="0.15">
      <c r="A33" s="36"/>
      <c r="B33" s="29" t="str">
        <f>IFERROR(VLOOKUP($A33,Entries!$A:$F,2,FALSE),"")</f>
        <v/>
      </c>
      <c r="C33" s="29" t="str">
        <f>IFERROR(VLOOKUP($A33,Entries!$A:$F,4,FALSE),"")</f>
        <v/>
      </c>
      <c r="D33" s="29" t="str">
        <f>IFERROR(VLOOKUP($A33,Entries!$A:$F,5,FALSE),"")</f>
        <v/>
      </c>
      <c r="E33" s="29" t="str">
        <f>IFERROR(VLOOKUP($A33,Entries!$A:$F,6,FALSE),"")</f>
        <v/>
      </c>
      <c r="F33" s="26" t="str">
        <f>IFERROR(VLOOKUP($A33,'80 E'!$A:$J,10,FALSE),"")</f>
        <v/>
      </c>
      <c r="G33" s="26"/>
      <c r="H33" s="26"/>
      <c r="I33" s="26"/>
      <c r="L33" s="43"/>
      <c r="M33" s="43"/>
    </row>
    <row r="34" spans="1:13" ht="14.25" customHeight="1" x14ac:dyDescent="0.15">
      <c r="A34" s="80">
        <v>114</v>
      </c>
      <c r="B34" s="3" t="str">
        <f>IFERROR(VLOOKUP($A34,Entries!$A:$F,2,FALSE),"")</f>
        <v>E</v>
      </c>
      <c r="C34" s="3" t="str">
        <f>IFERROR(VLOOKUP($A34,Entries!$A:$F,4,FALSE),"")</f>
        <v>Julian Holmes</v>
      </c>
      <c r="D34" s="3" t="str">
        <f>IFERROR(VLOOKUP($A34,Entries!$A:$F,5,FALSE),"")</f>
        <v>Troy Flashman</v>
      </c>
      <c r="E34" s="3" t="str">
        <f>IFERROR(VLOOKUP($A34,Entries!$A:$F,6,FALSE),"")</f>
        <v>Wye Valley</v>
      </c>
      <c r="F34" s="34">
        <f>IFERROR(VLOOKUP($A34,'80 E'!$A:$J,10,FALSE),"")</f>
        <v>45.7</v>
      </c>
      <c r="G34" s="34"/>
      <c r="H34" s="34"/>
      <c r="I34" s="34"/>
      <c r="J34" s="34">
        <f t="shared" ref="J34:J37" si="5">IF(F34="E","E",IF(G34="E","E",IF(H34="E","E",IF(I34="E","E",IF(F34="R","R",IF(G34="R","R",IF(H34="R","R",IF(I34="R","R",IF(F34="WD","WD",IF(G34="WD","WD",IF(H34="WD","WD",IF(I34="WD","WD",SUM($F34:$I34)))))))))))))</f>
        <v>45.7</v>
      </c>
      <c r="K34" s="35">
        <f>IFERROR(RANK(J34,J34:J37,1),4)</f>
        <v>4</v>
      </c>
      <c r="L34" s="39">
        <f>IF(COUNTIF(J34:J37,"&gt;0")&lt;3,"E",(IF(COUNTIF(K34:K37,1)=4,SUMIF(K34:K37,1,J34:J37)/4*3,SUMIF(K34:K37,1,J34:J37))+(IF(COUNTIF(K34:K37,2)=3,SUMIF(K34:K37,2,J34:J37)/3*2,SUMIF(K34:K37,2,J34:J37))+(IF(COUNTIF(K34:K37,3)=2,SUMIF(K34:K37,3,J34:J37)/2,SUMIF(K34:K37,3,J34:J37))))))</f>
        <v>96.699999999999989</v>
      </c>
      <c r="M34" s="40">
        <f>IFERROR(RANK(L34,L$4:L$39,1),"")</f>
        <v>2</v>
      </c>
    </row>
    <row r="35" spans="1:13" ht="14.25" customHeight="1" x14ac:dyDescent="0.15">
      <c r="A35" s="80">
        <v>115</v>
      </c>
      <c r="B35" s="3" t="str">
        <f>IFERROR(VLOOKUP($A35,Entries!$A:$F,2,FALSE),"")</f>
        <v>E</v>
      </c>
      <c r="C35" s="3" t="str">
        <f>IFERROR(VLOOKUP($A35,Entries!$A:$F,4,FALSE),"")</f>
        <v>Tim Peters</v>
      </c>
      <c r="D35" s="3" t="str">
        <f>IFERROR(VLOOKUP($A35,Entries!$A:$F,5,FALSE),"")</f>
        <v>Allanagh Sea Sprite</v>
      </c>
      <c r="E35" s="3" t="str">
        <f>IFERROR(VLOOKUP($A35,Entries!$A:$F,6,FALSE),"")</f>
        <v>Wye Valley</v>
      </c>
      <c r="F35" s="34">
        <f>IFERROR(VLOOKUP($A35,'80 E'!$A:$J,10,FALSE),"")</f>
        <v>42.099999999999994</v>
      </c>
      <c r="G35" s="34"/>
      <c r="H35" s="34"/>
      <c r="I35" s="34"/>
      <c r="J35" s="34">
        <f t="shared" si="5"/>
        <v>42.099999999999994</v>
      </c>
      <c r="K35" s="35">
        <f>IFERROR(RANK(J35,J34:J37,1),4)</f>
        <v>3</v>
      </c>
      <c r="L35" s="41"/>
      <c r="M35" s="41"/>
    </row>
    <row r="36" spans="1:13" ht="14.25" customHeight="1" x14ac:dyDescent="0.15">
      <c r="A36" s="80">
        <v>116</v>
      </c>
      <c r="B36" s="3" t="str">
        <f>IFERROR(VLOOKUP($A36,Entries!$A:$F,2,FALSE),"")</f>
        <v>E</v>
      </c>
      <c r="C36" s="3" t="str">
        <f>IFERROR(VLOOKUP($A36,Entries!$A:$F,4,FALSE),"")</f>
        <v>Georgia Wyllie</v>
      </c>
      <c r="D36" s="3" t="str">
        <f>IFERROR(VLOOKUP($A36,Entries!$A:$F,5,FALSE),"")</f>
        <v>Maescrofta Mister Dee Jay</v>
      </c>
      <c r="E36" s="3" t="str">
        <f>IFERROR(VLOOKUP($A36,Entries!$A:$F,6,FALSE),"")</f>
        <v>Wye Valley</v>
      </c>
      <c r="F36" s="34">
        <f>IFERROR(VLOOKUP($A36,'80 E'!$A:$J,10,FALSE),"")</f>
        <v>26.3</v>
      </c>
      <c r="G36" s="34"/>
      <c r="H36" s="34"/>
      <c r="I36" s="34"/>
      <c r="J36" s="34">
        <f t="shared" si="5"/>
        <v>26.3</v>
      </c>
      <c r="K36" s="35">
        <f>IFERROR(RANK(J36,J34:J37,1),4)</f>
        <v>1</v>
      </c>
      <c r="L36" s="41"/>
      <c r="M36" s="41"/>
    </row>
    <row r="37" spans="1:13" ht="14.25" customHeight="1" x14ac:dyDescent="0.15">
      <c r="A37" s="80">
        <v>117</v>
      </c>
      <c r="B37" s="3" t="str">
        <f>IFERROR(VLOOKUP($A37,Entries!$A:$F,2,FALSE),"")</f>
        <v>E</v>
      </c>
      <c r="C37" s="3" t="str">
        <f>IFERROR(VLOOKUP($A37,Entries!$A:$F,4,FALSE),"")</f>
        <v>Megan Allmand</v>
      </c>
      <c r="D37" s="3" t="str">
        <f>IFERROR(VLOOKUP($A37,Entries!$A:$F,5,FALSE),"")</f>
        <v>Alphamoon</v>
      </c>
      <c r="E37" s="3" t="str">
        <f>IFERROR(VLOOKUP($A37,Entries!$A:$F,6,FALSE),"")</f>
        <v>Wye Valley</v>
      </c>
      <c r="F37" s="34">
        <f>IFERROR(VLOOKUP($A37,'80 E'!$A:$J,10,FALSE),"")</f>
        <v>28.3</v>
      </c>
      <c r="G37" s="34"/>
      <c r="H37" s="34"/>
      <c r="I37" s="34"/>
      <c r="J37" s="34">
        <f t="shared" si="5"/>
        <v>28.3</v>
      </c>
      <c r="K37" s="35">
        <f>IFERROR(RANK(J37,J34:J37,1),4)</f>
        <v>2</v>
      </c>
      <c r="L37" s="42"/>
      <c r="M37" s="42"/>
    </row>
    <row r="38" spans="1:13" ht="5.0999999999999996" customHeight="1" x14ac:dyDescent="0.15">
      <c r="F38" s="29" t="str">
        <f>IFERROR(VLOOKUP($A38,'80 E'!$A:$J,10,FALSE),"")</f>
        <v/>
      </c>
    </row>
    <row r="39" spans="1:13" ht="7.5" customHeight="1" x14ac:dyDescent="0.15">
      <c r="A39" s="36"/>
      <c r="B39" s="29" t="str">
        <f>IFERROR(VLOOKUP($A39,Entries!$A:$F,2,FALSE),"")</f>
        <v/>
      </c>
      <c r="C39" s="29" t="str">
        <f>IFERROR(VLOOKUP($A39,Entries!$A:$F,4,FALSE),"")</f>
        <v/>
      </c>
      <c r="D39" s="29" t="str">
        <f>IFERROR(VLOOKUP($A39,Entries!$A:$F,5,FALSE),"")</f>
        <v/>
      </c>
      <c r="E39" s="29" t="str">
        <f>IFERROR(VLOOKUP($A39,Entries!$A:$F,6,FALSE),"")</f>
        <v/>
      </c>
      <c r="F39" s="26" t="str">
        <f>IFERROR(VLOOKUP($A39,'80 A'!$A:$J,10,FALSE),"")</f>
        <v/>
      </c>
      <c r="G39" s="26"/>
      <c r="H39" s="26"/>
      <c r="I39" s="26"/>
      <c r="L39" s="43"/>
      <c r="M39" s="43"/>
    </row>
  </sheetData>
  <conditionalFormatting sqref="A4:A7 A9:A12 A14:A17 A19:A22 A24:A27">
    <cfRule type="expression" dxfId="23" priority="8">
      <formula>A4=""</formula>
    </cfRule>
  </conditionalFormatting>
  <conditionalFormatting sqref="J4:J7 J9:J12 J14:J17 J19:J22 J24:J27">
    <cfRule type="expression" dxfId="22" priority="7">
      <formula>J4=0</formula>
    </cfRule>
  </conditionalFormatting>
  <conditionalFormatting sqref="M1:M28 M39:M1048576">
    <cfRule type="duplicateValues" dxfId="21" priority="9"/>
  </conditionalFormatting>
  <conditionalFormatting sqref="J29:J32">
    <cfRule type="expression" dxfId="20" priority="5">
      <formula>J29=0</formula>
    </cfRule>
  </conditionalFormatting>
  <conditionalFormatting sqref="A29:A32">
    <cfRule type="expression" dxfId="19" priority="3">
      <formula>A29=""</formula>
    </cfRule>
  </conditionalFormatting>
  <conditionalFormatting sqref="J34:J37">
    <cfRule type="expression" dxfId="18" priority="4">
      <formula>J34=0</formula>
    </cfRule>
  </conditionalFormatting>
  <conditionalFormatting sqref="M29:M38">
    <cfRule type="duplicateValues" dxfId="17" priority="6"/>
  </conditionalFormatting>
  <conditionalFormatting sqref="A34:A37">
    <cfRule type="expression" dxfId="16" priority="2">
      <formula>A34=""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20"/>
  <sheetViews>
    <sheetView showGridLines="0" zoomScale="85" zoomScaleNormal="85" zoomScaleSheetLayoutView="55" workbookViewId="0">
      <pane ySplit="3" topLeftCell="A4" activePane="bottomLeft" state="frozen"/>
      <selection activeCell="O75" sqref="O75"/>
      <selection pane="bottomLeft" activeCell="M25" sqref="M25"/>
    </sheetView>
  </sheetViews>
  <sheetFormatPr defaultColWidth="9.14453125" defaultRowHeight="13.5" outlineLevelCol="1" x14ac:dyDescent="0.15"/>
  <cols>
    <col min="1" max="1" width="8.0703125" style="29" customWidth="1"/>
    <col min="2" max="2" width="8.609375" style="29" customWidth="1"/>
    <col min="3" max="3" width="24.6171875" style="29" customWidth="1"/>
    <col min="4" max="4" width="29.32421875" style="29" bestFit="1" customWidth="1"/>
    <col min="5" max="5" width="24.6171875" style="29" customWidth="1"/>
    <col min="6" max="7" width="9.68359375" style="29" hidden="1" customWidth="1" outlineLevel="1"/>
    <col min="8" max="9" width="9.68359375" style="76" hidden="1" customWidth="1" outlineLevel="1"/>
    <col min="10" max="10" width="13.71875" style="76" customWidth="1" collapsed="1"/>
    <col min="11" max="11" width="9.14453125" style="76" hidden="1" customWidth="1" outlineLevel="1"/>
    <col min="12" max="12" width="13.71875" style="76" customWidth="1" collapsed="1"/>
    <col min="13" max="13" width="13.5859375" style="76" customWidth="1"/>
    <col min="14" max="16384" width="9.14453125" style="76"/>
  </cols>
  <sheetData>
    <row r="1" spans="1:13" ht="20.25" x14ac:dyDescent="0.25">
      <c r="D1" s="30" t="s">
        <v>429</v>
      </c>
    </row>
    <row r="2" spans="1:13" ht="4.5" customHeight="1" x14ac:dyDescent="0.15"/>
    <row r="3" spans="1:13" x14ac:dyDescent="0.15">
      <c r="A3" s="31" t="s">
        <v>21</v>
      </c>
      <c r="B3" s="31" t="s">
        <v>22</v>
      </c>
      <c r="C3" s="31" t="s">
        <v>1</v>
      </c>
      <c r="D3" s="31" t="s">
        <v>2</v>
      </c>
      <c r="E3" s="31" t="s">
        <v>35</v>
      </c>
      <c r="F3" s="31" t="s">
        <v>69</v>
      </c>
      <c r="G3" s="31"/>
      <c r="H3" s="32"/>
      <c r="I3" s="32"/>
      <c r="J3" s="32" t="s">
        <v>18</v>
      </c>
      <c r="K3" s="32"/>
      <c r="L3" s="33" t="s">
        <v>20</v>
      </c>
      <c r="M3" s="33" t="s">
        <v>14</v>
      </c>
    </row>
    <row r="4" spans="1:13" ht="14.25" customHeight="1" x14ac:dyDescent="0.15">
      <c r="A4" s="80">
        <v>26</v>
      </c>
      <c r="B4" s="3" t="str">
        <f>IFERROR(VLOOKUP($A4,Entries!$A:$F,2,FALSE),"")</f>
        <v>B</v>
      </c>
      <c r="C4" s="3" t="str">
        <f>IFERROR(VLOOKUP($A4,Entries!$A:$F,4,FALSE),"")</f>
        <v>Mali Cross</v>
      </c>
      <c r="D4" s="3" t="str">
        <f>IFERROR(VLOOKUP($A4,Entries!$A:$F,5,FALSE),"")</f>
        <v>Powerfull Paddy</v>
      </c>
      <c r="E4" s="3" t="str">
        <f>IFERROR(VLOOKUP($A4,Entries!$A:$F,6,FALSE),"")</f>
        <v>Cardiff &amp; Vale</v>
      </c>
      <c r="F4" s="34">
        <f>IFERROR(VLOOKUP($A4,'80 B'!$A:$J,10,FALSE),"")</f>
        <v>72.099999999999994</v>
      </c>
      <c r="G4" s="34"/>
      <c r="H4" s="34"/>
      <c r="I4" s="34"/>
      <c r="J4" s="34">
        <f t="shared" ref="J4:J7" si="0">IF(F4="E","E",IF(G4="E","E",IF(H4="E","E",IF(I4="E","E",IF(F4="R","R",IF(G4="R","R",IF(H4="R","R",IF(I4="R","R",IF(F4="WD","WD",IF(G4="WD","WD",IF(H4="WD","WD",IF(I4="WD","WD",SUM($F4:$I4)))))))))))))</f>
        <v>72.099999999999994</v>
      </c>
      <c r="K4" s="35">
        <f>IFERROR(RANK(J4,J4:J7,1),4)</f>
        <v>2</v>
      </c>
      <c r="L4" s="39">
        <f>IF(COUNTIF(J4:J7,"&gt;0")&lt;3,"E",(IF(COUNTIF(K4:K7,1)=4,SUMIF(K4:K7,1,J4:J7)/4*3,SUMIF(K4:K7,1,J4:J7))+(IF(COUNTIF(K4:K7,2)=3,SUMIF(K4:K7,2,J4:J7)/3*2,SUMIF(K4:K7,2,J4:J7))+(IF(COUNTIF(K4:K7,3)=2,SUMIF(K4:K7,3,J4:J7)/2,SUMIF(K4:K7,3,J4:J7))))))</f>
        <v>205.3</v>
      </c>
      <c r="M4" s="40">
        <f>IFERROR(RANK(L4,L$4:L$20,1),"")</f>
        <v>3</v>
      </c>
    </row>
    <row r="5" spans="1:13" ht="14.25" customHeight="1" x14ac:dyDescent="0.15">
      <c r="A5" s="80">
        <v>27</v>
      </c>
      <c r="B5" s="3" t="str">
        <f>IFERROR(VLOOKUP($A5,Entries!$A:$F,2,FALSE),"")</f>
        <v>B</v>
      </c>
      <c r="C5" s="3" t="str">
        <f>IFERROR(VLOOKUP($A5,Entries!$A:$F,4,FALSE),"")</f>
        <v>Amy Denton</v>
      </c>
      <c r="D5" s="3" t="str">
        <f>IFERROR(VLOOKUP($A5,Entries!$A:$F,5,FALSE),"")</f>
        <v>Winsor Lad</v>
      </c>
      <c r="E5" s="3" t="str">
        <f>IFERROR(VLOOKUP($A5,Entries!$A:$F,6,FALSE),"")</f>
        <v>Cardiff &amp; Vale</v>
      </c>
      <c r="F5" s="34">
        <f>IFERROR(VLOOKUP($A5,'80 B'!$A:$J,10,FALSE),"")</f>
        <v>39</v>
      </c>
      <c r="G5" s="34"/>
      <c r="H5" s="34"/>
      <c r="I5" s="34"/>
      <c r="J5" s="34">
        <f t="shared" si="0"/>
        <v>39</v>
      </c>
      <c r="K5" s="35">
        <f>IFERROR(RANK(J5,J4:J7,1),4)</f>
        <v>1</v>
      </c>
      <c r="L5" s="41"/>
      <c r="M5" s="41"/>
    </row>
    <row r="6" spans="1:13" ht="14.25" customHeight="1" x14ac:dyDescent="0.15">
      <c r="A6" s="80">
        <v>28</v>
      </c>
      <c r="B6" s="3" t="str">
        <f>IFERROR(VLOOKUP($A6,Entries!$A:$F,2,FALSE),"")</f>
        <v>B</v>
      </c>
      <c r="C6" s="3" t="str">
        <f>IFERROR(VLOOKUP($A6,Entries!$A:$F,4,FALSE),"")</f>
        <v>Lola Camilleri</v>
      </c>
      <c r="D6" s="3" t="str">
        <f>IFERROR(VLOOKUP($A6,Entries!$A:$F,5,FALSE),"")</f>
        <v>Glascoed Thunderstorm</v>
      </c>
      <c r="E6" s="3" t="str">
        <f>IFERROR(VLOOKUP($A6,Entries!$A:$F,6,FALSE),"")</f>
        <v>Cardiff &amp; Vale</v>
      </c>
      <c r="F6" s="34">
        <f>IFERROR(VLOOKUP($A6,'80 B'!$A:$J,10,FALSE),"")</f>
        <v>126.1</v>
      </c>
      <c r="G6" s="34"/>
      <c r="H6" s="34"/>
      <c r="I6" s="34"/>
      <c r="J6" s="34">
        <f t="shared" si="0"/>
        <v>126.1</v>
      </c>
      <c r="K6" s="35">
        <f>IFERROR(RANK(J6,J4:J7,1),4)</f>
        <v>4</v>
      </c>
      <c r="L6" s="41"/>
      <c r="M6" s="41"/>
    </row>
    <row r="7" spans="1:13" ht="14.25" customHeight="1" x14ac:dyDescent="0.15">
      <c r="A7" s="80">
        <v>29</v>
      </c>
      <c r="B7" s="3" t="str">
        <f>IFERROR(VLOOKUP($A7,Entries!$A:$F,2,FALSE),"")</f>
        <v>B</v>
      </c>
      <c r="C7" s="3" t="str">
        <f>IFERROR(VLOOKUP($A7,Entries!$A:$F,4,FALSE),"")</f>
        <v>Loulou Thorn</v>
      </c>
      <c r="D7" s="3" t="str">
        <f>IFERROR(VLOOKUP($A7,Entries!$A:$F,5,FALSE),"")</f>
        <v>Offshaun Kobi</v>
      </c>
      <c r="E7" s="3" t="str">
        <f>IFERROR(VLOOKUP($A7,Entries!$A:$F,6,FALSE),"")</f>
        <v>Cardiff &amp; Vale</v>
      </c>
      <c r="F7" s="34">
        <f>IFERROR(VLOOKUP($A7,'80 B'!$A:$J,10,FALSE),"")</f>
        <v>94.2</v>
      </c>
      <c r="G7" s="34"/>
      <c r="H7" s="34"/>
      <c r="I7" s="34"/>
      <c r="J7" s="34">
        <f t="shared" si="0"/>
        <v>94.2</v>
      </c>
      <c r="K7" s="35">
        <f>IFERROR(RANK(J7,J4:J7,1),4)</f>
        <v>3</v>
      </c>
      <c r="L7" s="42"/>
      <c r="M7" s="42"/>
    </row>
    <row r="8" spans="1:13" ht="7.5" customHeight="1" x14ac:dyDescent="0.15">
      <c r="A8" s="36"/>
      <c r="B8" s="29" t="str">
        <f>IFERROR(VLOOKUP($A8,Entries!$A:$F,2,FALSE),"")</f>
        <v/>
      </c>
      <c r="C8" s="29" t="str">
        <f>IFERROR(VLOOKUP($A8,Entries!$A:$F,4,FALSE),"")</f>
        <v/>
      </c>
      <c r="D8" s="29" t="str">
        <f>IFERROR(VLOOKUP($A8,Entries!$A:$F,5,FALSE),"")</f>
        <v/>
      </c>
      <c r="E8" s="29" t="str">
        <f>IFERROR(VLOOKUP($A8,Entries!$A:$F,6,FALSE),"")</f>
        <v/>
      </c>
      <c r="F8" s="26" t="str">
        <f>IFERROR(VLOOKUP($A8,'80 B'!$A:$J,10,FALSE),"")</f>
        <v/>
      </c>
      <c r="G8" s="26"/>
      <c r="H8" s="26"/>
      <c r="I8" s="26"/>
      <c r="L8" s="43"/>
      <c r="M8" s="43"/>
    </row>
    <row r="9" spans="1:13" ht="14.25" customHeight="1" x14ac:dyDescent="0.15">
      <c r="A9" s="80">
        <v>22</v>
      </c>
      <c r="B9" s="3" t="str">
        <f>IFERROR(VLOOKUP($A9,Entries!$A:$F,2,FALSE),"")</f>
        <v>B</v>
      </c>
      <c r="C9" s="3" t="str">
        <f>IFERROR(VLOOKUP($A9,Entries!$A:$F,4,FALSE),"")</f>
        <v>Maddison Lindsay</v>
      </c>
      <c r="D9" s="3" t="str">
        <f>IFERROR(VLOOKUP($A9,Entries!$A:$F,5,FALSE),"")</f>
        <v>Rosemore After Eight</v>
      </c>
      <c r="E9" s="3" t="str">
        <f>IFERROR(VLOOKUP($A9,Entries!$A:$F,6,FALSE),"")</f>
        <v>Llantwit Major Stars</v>
      </c>
      <c r="F9" s="34">
        <f>IFERROR(VLOOKUP($A9,'80 B'!$A:$J,10,FALSE),"")</f>
        <v>31.8</v>
      </c>
      <c r="G9" s="34"/>
      <c r="H9" s="34"/>
      <c r="I9" s="34"/>
      <c r="J9" s="34">
        <f t="shared" ref="J9:J17" si="1">IF(F9="E","E",IF(G9="E","E",IF(H9="E","E",IF(I9="E","E",IF(F9="R","R",IF(G9="R","R",IF(H9="R","R",IF(I9="R","R",IF(F9="WD","WD",IF(G9="WD","WD",IF(H9="WD","WD",IF(I9="WD","WD",SUM($F9:$I9)))))))))))))</f>
        <v>31.8</v>
      </c>
      <c r="K9" s="35">
        <f>IFERROR(RANK(J9,J9:J12,1),4)</f>
        <v>1</v>
      </c>
      <c r="L9" s="39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171.5</v>
      </c>
      <c r="M9" s="40">
        <f>IFERROR(RANK(L9,L$4:L$19,1),"")</f>
        <v>2</v>
      </c>
    </row>
    <row r="10" spans="1:13" ht="14.25" customHeight="1" x14ac:dyDescent="0.15">
      <c r="A10" s="80">
        <v>23</v>
      </c>
      <c r="B10" s="3" t="str">
        <f>IFERROR(VLOOKUP($A10,Entries!$A:$F,2,FALSE),"")</f>
        <v>B</v>
      </c>
      <c r="C10" s="3" t="str">
        <f>IFERROR(VLOOKUP($A10,Entries!$A:$F,4,FALSE),"")</f>
        <v>Hattie Osborn</v>
      </c>
      <c r="D10" s="3" t="str">
        <f>IFERROR(VLOOKUP($A10,Entries!$A:$F,5,FALSE),"")</f>
        <v>Jolly Idea</v>
      </c>
      <c r="E10" s="3" t="str">
        <f>IFERROR(VLOOKUP($A10,Entries!$A:$F,6,FALSE),"")</f>
        <v>Llantwit Major Stars</v>
      </c>
      <c r="F10" s="34">
        <f>IFERROR(VLOOKUP($A10,'80 B'!$A:$J,10,FALSE),"")</f>
        <v>39.199999999999996</v>
      </c>
      <c r="G10" s="34"/>
      <c r="H10" s="34"/>
      <c r="I10" s="34"/>
      <c r="J10" s="34">
        <f t="shared" si="1"/>
        <v>39.199999999999996</v>
      </c>
      <c r="K10" s="35">
        <f>IFERROR(RANK(J10,J9:J12,1),4)</f>
        <v>2</v>
      </c>
      <c r="L10" s="41"/>
      <c r="M10" s="41"/>
    </row>
    <row r="11" spans="1:13" ht="14.25" customHeight="1" x14ac:dyDescent="0.15">
      <c r="A11" s="80">
        <v>24</v>
      </c>
      <c r="B11" s="3" t="str">
        <f>IFERROR(VLOOKUP($A11,Entries!$A:$F,2,FALSE),"")</f>
        <v>B</v>
      </c>
      <c r="C11" s="3" t="str">
        <f>IFERROR(VLOOKUP($A11,Entries!$A:$F,4,FALSE),"")</f>
        <v>Layla Maidment</v>
      </c>
      <c r="D11" s="3" t="str">
        <f>IFERROR(VLOOKUP($A11,Entries!$A:$F,5,FALSE),"")</f>
        <v>Crabbswood Jennifer</v>
      </c>
      <c r="E11" s="3" t="str">
        <f>IFERROR(VLOOKUP($A11,Entries!$A:$F,6,FALSE),"")</f>
        <v>Llantwit Major Stars</v>
      </c>
      <c r="F11" s="34">
        <f>IFERROR(VLOOKUP($A11,'80 B'!$A:$J,10,FALSE),"")</f>
        <v>100.5</v>
      </c>
      <c r="G11" s="34"/>
      <c r="H11" s="34"/>
      <c r="I11" s="34"/>
      <c r="J11" s="34">
        <f t="shared" si="1"/>
        <v>100.5</v>
      </c>
      <c r="K11" s="35">
        <f>IFERROR(RANK(J11,J9:J12,1),4)</f>
        <v>3</v>
      </c>
      <c r="L11" s="41"/>
      <c r="M11" s="41"/>
    </row>
    <row r="12" spans="1:13" ht="14.25" customHeight="1" x14ac:dyDescent="0.15">
      <c r="A12" s="80">
        <v>25</v>
      </c>
      <c r="B12" s="3" t="str">
        <f>IFERROR(VLOOKUP($A12,Entries!$A:$F,2,FALSE),"")</f>
        <v>B</v>
      </c>
      <c r="C12" s="3" t="str">
        <f>IFERROR(VLOOKUP($A12,Entries!$A:$F,4,FALSE),"")</f>
        <v>Isabel Roberts</v>
      </c>
      <c r="D12" s="3" t="str">
        <f>IFERROR(VLOOKUP($A12,Entries!$A:$F,5,FALSE),"")</f>
        <v>Sunny Lady</v>
      </c>
      <c r="E12" s="3" t="str">
        <f>IFERROR(VLOOKUP($A12,Entries!$A:$F,6,FALSE),"")</f>
        <v>Llantwit Major Stars</v>
      </c>
      <c r="F12" s="34" t="str">
        <f>IFERROR(VLOOKUP($A12,'80 B'!$A:$J,10,FALSE),"")</f>
        <v>E</v>
      </c>
      <c r="G12" s="34"/>
      <c r="H12" s="34"/>
      <c r="I12" s="34"/>
      <c r="J12" s="34" t="str">
        <f t="shared" si="1"/>
        <v>E</v>
      </c>
      <c r="K12" s="35">
        <f>IFERROR(RANK(J12,J9:J12,1),4)</f>
        <v>4</v>
      </c>
      <c r="L12" s="42"/>
      <c r="M12" s="42"/>
    </row>
    <row r="13" spans="1:13" ht="7.5" customHeight="1" x14ac:dyDescent="0.15">
      <c r="A13" s="36"/>
      <c r="B13" s="29" t="str">
        <f>IFERROR(VLOOKUP($A13,Entries!$A:$F,2,FALSE),"")</f>
        <v/>
      </c>
      <c r="C13" s="29" t="str">
        <f>IFERROR(VLOOKUP($A13,Entries!$A:$F,4,FALSE),"")</f>
        <v/>
      </c>
      <c r="D13" s="29" t="str">
        <f>IFERROR(VLOOKUP($A13,Entries!$A:$F,5,FALSE),"")</f>
        <v/>
      </c>
      <c r="E13" s="29" t="str">
        <f>IFERROR(VLOOKUP($A13,Entries!$A:$F,6,FALSE),"")</f>
        <v/>
      </c>
      <c r="F13" s="26" t="str">
        <f>IFERROR(VLOOKUP($A13,'80 B'!$A:$J,10,FALSE),"")</f>
        <v/>
      </c>
      <c r="G13" s="26"/>
      <c r="H13" s="26"/>
      <c r="I13" s="26"/>
      <c r="L13" s="43"/>
      <c r="M13" s="43"/>
    </row>
    <row r="14" spans="1:13" ht="14.25" customHeight="1" x14ac:dyDescent="0.15">
      <c r="A14" s="80">
        <v>34</v>
      </c>
      <c r="B14" s="3" t="str">
        <f>IFERROR(VLOOKUP($A14,Entries!$A:$F,2,FALSE),"")</f>
        <v>B</v>
      </c>
      <c r="C14" s="3" t="str">
        <f>IFERROR(VLOOKUP($A14,Entries!$A:$F,4,FALSE),"")</f>
        <v>Morgan Wolfe</v>
      </c>
      <c r="D14" s="3" t="str">
        <f>IFERROR(VLOOKUP($A14,Entries!$A:$F,5,FALSE),"")</f>
        <v>Ronnie May</v>
      </c>
      <c r="E14" s="3" t="str">
        <f>IFERROR(VLOOKUP($A14,Entries!$A:$F,6,FALSE),"")</f>
        <v>Llantwit Major Stripes</v>
      </c>
      <c r="F14" s="34">
        <f>IFERROR(VLOOKUP($A14,'80 B'!$A:$J,10,FALSE),"")</f>
        <v>45</v>
      </c>
      <c r="G14" s="34"/>
      <c r="H14" s="34"/>
      <c r="I14" s="34"/>
      <c r="J14" s="34">
        <f t="shared" si="1"/>
        <v>45</v>
      </c>
      <c r="K14" s="35">
        <f>IFERROR(RANK(J14,J14:J17,1),4)</f>
        <v>1</v>
      </c>
      <c r="L14" s="39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154.69999999999999</v>
      </c>
      <c r="M14" s="40">
        <f>IFERROR(RANK(L14,L$4:L$20,1),"")</f>
        <v>1</v>
      </c>
    </row>
    <row r="15" spans="1:13" ht="14.25" customHeight="1" x14ac:dyDescent="0.15">
      <c r="A15" s="80">
        <v>35</v>
      </c>
      <c r="B15" s="3" t="str">
        <f>IFERROR(VLOOKUP($A15,Entries!$A:$F,2,FALSE),"")</f>
        <v>B</v>
      </c>
      <c r="C15" s="3" t="str">
        <f>IFERROR(VLOOKUP($A15,Entries!$A:$F,4,FALSE),"")</f>
        <v>Jack Llewellyn</v>
      </c>
      <c r="D15" s="3" t="str">
        <f>IFERROR(VLOOKUP($A15,Entries!$A:$F,5,FALSE),"")</f>
        <v>Sambo</v>
      </c>
      <c r="E15" s="3" t="str">
        <f>IFERROR(VLOOKUP($A15,Entries!$A:$F,6,FALSE),"")</f>
        <v>Llantwit Major Stripes</v>
      </c>
      <c r="F15" s="34" t="str">
        <f>IFERROR(VLOOKUP($A15,'80 B'!$A:$J,10,FALSE),"")</f>
        <v>E</v>
      </c>
      <c r="G15" s="34"/>
      <c r="H15" s="34"/>
      <c r="I15" s="34"/>
      <c r="J15" s="34" t="str">
        <f t="shared" si="1"/>
        <v>E</v>
      </c>
      <c r="K15" s="35">
        <f>IFERROR(RANK(J15,J14:J17,1),4)</f>
        <v>4</v>
      </c>
      <c r="L15" s="41"/>
      <c r="M15" s="41"/>
    </row>
    <row r="16" spans="1:13" ht="14.25" customHeight="1" x14ac:dyDescent="0.15">
      <c r="A16" s="80">
        <v>36</v>
      </c>
      <c r="B16" s="3" t="str">
        <f>IFERROR(VLOOKUP($A16,Entries!$A:$F,2,FALSE),"")</f>
        <v>B</v>
      </c>
      <c r="C16" s="3" t="str">
        <f>IFERROR(VLOOKUP($A16,Entries!$A:$F,4,FALSE),"")</f>
        <v>Luca Llewellyn</v>
      </c>
      <c r="D16" s="3" t="str">
        <f>IFERROR(VLOOKUP($A16,Entries!$A:$F,5,FALSE),"")</f>
        <v>Stoak Johnathon</v>
      </c>
      <c r="E16" s="3" t="str">
        <f>IFERROR(VLOOKUP($A16,Entries!$A:$F,6,FALSE),"")</f>
        <v>Llantwit Major Stripes</v>
      </c>
      <c r="F16" s="34">
        <f>IFERROR(VLOOKUP($A16,'80 B'!$A:$J,10,FALSE),"")</f>
        <v>45</v>
      </c>
      <c r="G16" s="34"/>
      <c r="H16" s="34"/>
      <c r="I16" s="34"/>
      <c r="J16" s="34">
        <f t="shared" si="1"/>
        <v>45</v>
      </c>
      <c r="K16" s="35">
        <f>IFERROR(RANK(J16,J14:J17,1),4)</f>
        <v>1</v>
      </c>
      <c r="L16" s="41"/>
      <c r="M16" s="41"/>
    </row>
    <row r="17" spans="1:13" ht="14.25" customHeight="1" x14ac:dyDescent="0.15">
      <c r="A17" s="80">
        <v>37</v>
      </c>
      <c r="B17" s="3" t="str">
        <f>IFERROR(VLOOKUP($A17,Entries!$A:$F,2,FALSE),"")</f>
        <v>B</v>
      </c>
      <c r="C17" s="3" t="str">
        <f>IFERROR(VLOOKUP($A17,Entries!$A:$F,4,FALSE),"")</f>
        <v>Gruff Francis</v>
      </c>
      <c r="D17" s="3" t="str">
        <f>IFERROR(VLOOKUP($A17,Entries!$A:$F,5,FALSE),"")</f>
        <v>Conker</v>
      </c>
      <c r="E17" s="3" t="str">
        <f>IFERROR(VLOOKUP($A17,Entries!$A:$F,6,FALSE),"")</f>
        <v>Llantwit Major Stripes</v>
      </c>
      <c r="F17" s="34">
        <f>IFERROR(VLOOKUP($A17,'80 B'!$A:$J,10,FALSE),"")</f>
        <v>64.7</v>
      </c>
      <c r="G17" s="34"/>
      <c r="H17" s="34"/>
      <c r="I17" s="34"/>
      <c r="J17" s="34">
        <f t="shared" si="1"/>
        <v>64.7</v>
      </c>
      <c r="K17" s="35">
        <f>IFERROR(RANK(J17,J14:J17,1),4)</f>
        <v>3</v>
      </c>
      <c r="L17" s="42"/>
      <c r="M17" s="42"/>
    </row>
    <row r="18" spans="1:13" ht="7.5" customHeight="1" x14ac:dyDescent="0.15">
      <c r="A18" s="36"/>
      <c r="B18" s="29" t="str">
        <f>IFERROR(VLOOKUP($A18,Entries!$A:$F,2,FALSE),"")</f>
        <v/>
      </c>
      <c r="C18" s="29" t="str">
        <f>IFERROR(VLOOKUP($A18,Entries!$A:$F,4,FALSE),"")</f>
        <v/>
      </c>
      <c r="D18" s="29" t="str">
        <f>IFERROR(VLOOKUP($A18,Entries!$A:$F,5,FALSE),"")</f>
        <v/>
      </c>
      <c r="E18" s="29" t="str">
        <f>IFERROR(VLOOKUP($A18,Entries!$A:$F,6,FALSE),"")</f>
        <v/>
      </c>
      <c r="F18" s="26" t="str">
        <f>IFERROR(VLOOKUP($A18,'80 B'!$A:$J,10,FALSE),"")</f>
        <v/>
      </c>
      <c r="G18" s="26"/>
      <c r="H18" s="26"/>
      <c r="I18" s="26"/>
      <c r="L18" s="43"/>
      <c r="M18" s="43"/>
    </row>
    <row r="19" spans="1:13" ht="5.0999999999999996" customHeight="1" x14ac:dyDescent="0.15">
      <c r="F19" s="29" t="str">
        <f>IFERROR(VLOOKUP($A19,'80 E'!$A:$J,10,FALSE),"")</f>
        <v/>
      </c>
    </row>
    <row r="20" spans="1:13" ht="7.5" customHeight="1" x14ac:dyDescent="0.15">
      <c r="A20" s="36"/>
      <c r="B20" s="29" t="str">
        <f>IFERROR(VLOOKUP($A20,Entries!$A:$F,2,FALSE),"")</f>
        <v/>
      </c>
      <c r="C20" s="29" t="str">
        <f>IFERROR(VLOOKUP($A20,Entries!$A:$F,4,FALSE),"")</f>
        <v/>
      </c>
      <c r="D20" s="29" t="str">
        <f>IFERROR(VLOOKUP($A20,Entries!$A:$F,5,FALSE),"")</f>
        <v/>
      </c>
      <c r="E20" s="29" t="str">
        <f>IFERROR(VLOOKUP($A20,Entries!$A:$F,6,FALSE),"")</f>
        <v/>
      </c>
      <c r="F20" s="26" t="str">
        <f>IFERROR(VLOOKUP($A20,'80 A'!$A:$J,10,FALSE),"")</f>
        <v/>
      </c>
      <c r="G20" s="26"/>
      <c r="H20" s="26"/>
      <c r="I20" s="26"/>
      <c r="L20" s="43"/>
      <c r="M20" s="43"/>
    </row>
  </sheetData>
  <conditionalFormatting sqref="A4:A7 A9:A12 A14:A17">
    <cfRule type="expression" dxfId="15" priority="7">
      <formula>A4=""</formula>
    </cfRule>
  </conditionalFormatting>
  <conditionalFormatting sqref="J4:J7 J9:J12 J14:J17">
    <cfRule type="expression" dxfId="14" priority="6">
      <formula>J4=0</formula>
    </cfRule>
  </conditionalFormatting>
  <conditionalFormatting sqref="M20:M1048576 M1:M18">
    <cfRule type="duplicateValues" dxfId="13" priority="8"/>
  </conditionalFormatting>
  <conditionalFormatting sqref="M19">
    <cfRule type="duplicateValues" dxfId="12" priority="64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K27"/>
  <sheetViews>
    <sheetView topLeftCell="A3" zoomScale="90" zoomScaleNormal="90" zoomScaleSheetLayoutView="80" workbookViewId="0">
      <pane ySplit="3" topLeftCell="A12" activePane="bottomLeft" state="frozen"/>
      <selection activeCell="G6" sqref="G6"/>
      <selection pane="bottomLeft" activeCell="N17" sqref="N17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1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5" t="s">
        <v>93</v>
      </c>
      <c r="F3" s="29"/>
    </row>
    <row r="4" spans="1:11" ht="4.5" customHeight="1" x14ac:dyDescent="0.15">
      <c r="F4" s="29"/>
    </row>
    <row r="5" spans="1:11" s="68" customFormat="1" ht="27.6" customHeigh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7" t="s">
        <v>11</v>
      </c>
      <c r="F5" s="66" t="s">
        <v>9</v>
      </c>
      <c r="G5" s="66" t="s">
        <v>12</v>
      </c>
      <c r="H5" s="66" t="s">
        <v>16</v>
      </c>
      <c r="I5" s="66" t="s">
        <v>13</v>
      </c>
      <c r="J5" s="66" t="s">
        <v>10</v>
      </c>
      <c r="K5" s="66" t="s">
        <v>14</v>
      </c>
    </row>
    <row r="6" spans="1:11" s="64" customFormat="1" ht="27.6" customHeight="1" x14ac:dyDescent="0.2">
      <c r="A6" s="69">
        <v>1</v>
      </c>
      <c r="B6" s="70" t="str">
        <f>IFERROR(VLOOKUP($A6,Entries!$A:$F,4,FALSE),"")</f>
        <v>Alison Baimbridge</v>
      </c>
      <c r="C6" s="70" t="str">
        <f>IFERROR(VLOOKUP($A6,Entries!$A:$F,5,FALSE),"")</f>
        <v>Steve</v>
      </c>
      <c r="D6" s="70" t="str">
        <f>IFERROR(VLOOKUP($A6,Entries!$A:$F,6,FALSE),"")</f>
        <v>Berkeley Green</v>
      </c>
      <c r="E6" s="71">
        <f>IF(SUMIF('DR (80)'!$A:$A,$A6,'DR (80)'!$D:$D)=0,"",SUMIF('DR (80)'!$A:$A,$A6,'DR (80)'!$D:$D))</f>
        <v>33.5</v>
      </c>
      <c r="F6" s="72">
        <f>IFERROR(VLOOKUP(A6,'SJ (80)'!A:D,4,FALSE),"")</f>
        <v>0</v>
      </c>
      <c r="G6" s="71">
        <f>IFERROR(VLOOKUP(A6,'XCT (80)'!A:D,4,FALSE),"")</f>
        <v>0</v>
      </c>
      <c r="H6" s="73">
        <f>IF(G6=0,SUMIF('XCT (80)'!A:A,$A6,'XCT (80)'!B:B),"")</f>
        <v>4.12</v>
      </c>
      <c r="I6" s="72">
        <f>IFERROR(VLOOKUP(A6,'XC (80)'!A:B,2,FALSE),"")</f>
        <v>0</v>
      </c>
      <c r="J6" s="71">
        <f>IF(F6="E","E",IF(I6="E","E",IF(F6="R","R",IF(I6="R","R",SUM(E6:F6,I6)+IF(G6="",0,IF(G6&gt;0,G6,-G6))))))</f>
        <v>33.5</v>
      </c>
      <c r="K6" s="74">
        <f t="shared" ref="K6:K27" si="0">IFERROR(RANK(J6,J$6:J$27,1),"")</f>
        <v>4</v>
      </c>
    </row>
    <row r="7" spans="1:11" s="64" customFormat="1" ht="27.6" customHeight="1" x14ac:dyDescent="0.15">
      <c r="A7" s="69">
        <v>2</v>
      </c>
      <c r="B7" s="70" t="str">
        <f>IFERROR(VLOOKUP($A7,Entries!$A:$F,4,FALSE),"")</f>
        <v>Naomi Watkins</v>
      </c>
      <c r="C7" s="70" t="str">
        <f>IFERROR(VLOOKUP($A7,Entries!$A:$F,5,FALSE),"")</f>
        <v>Ballykilcash Active Atlas</v>
      </c>
      <c r="D7" s="70" t="str">
        <f>IFERROR(VLOOKUP($A7,Entries!$A:$F,6,FALSE),"")</f>
        <v>Berkeley Green</v>
      </c>
      <c r="E7" s="71">
        <f>IF(SUMIF('DR (80)'!$A:$A,$A7,'DR (80)'!$D:$D)=0,"",SUMIF('DR (80)'!$A:$A,$A7,'DR (80)'!$D:$D))</f>
        <v>36</v>
      </c>
      <c r="F7" s="72">
        <f>IFERROR(VLOOKUP(A7,'SJ (80)'!A:D,4,FALSE),"")</f>
        <v>0</v>
      </c>
      <c r="G7" s="71">
        <f>IFERROR(VLOOKUP(A7,'XCT (80)'!A:D,4,FALSE),"")</f>
        <v>0</v>
      </c>
      <c r="H7" s="73">
        <f>IF(G7=0,SUMIF('XCT (80)'!A:A,$A7,'XCT (80)'!B:B),"")</f>
        <v>4.09</v>
      </c>
      <c r="I7" s="72">
        <f>IFERROR(VLOOKUP(A7,'XC (80)'!A:B,2,FALSE),"")</f>
        <v>0</v>
      </c>
      <c r="J7" s="71">
        <f t="shared" ref="J7:J27" si="1">IF(F7="E","E",IF(I7="E","E",IF(F7="R","R",IF(I7="R","R",SUM(E7:F7,I7)+IF(G7="",0,IF(G7&gt;0,G7,-G7))))))</f>
        <v>36</v>
      </c>
      <c r="K7" s="74">
        <f t="shared" si="0"/>
        <v>7</v>
      </c>
    </row>
    <row r="8" spans="1:11" s="64" customFormat="1" ht="27.6" customHeight="1" x14ac:dyDescent="0.2">
      <c r="A8" s="69">
        <v>3</v>
      </c>
      <c r="B8" s="70" t="str">
        <f>IFERROR(VLOOKUP($A8,Entries!$A:$F,4,FALSE),"")</f>
        <v>Nicola Walsby</v>
      </c>
      <c r="C8" s="70" t="str">
        <f>IFERROR(VLOOKUP($A8,Entries!$A:$F,5,FALSE),"")</f>
        <v>Now Rumour Has It</v>
      </c>
      <c r="D8" s="70" t="str">
        <f>IFERROR(VLOOKUP($A8,Entries!$A:$F,6,FALSE),"")</f>
        <v>Saxon</v>
      </c>
      <c r="E8" s="71">
        <f>IF(SUMIF('DR (80)'!$A:$A,$A8,'DR (80)'!$D:$D)=0,"",SUMIF('DR (80)'!$A:$A,$A8,'DR (80)'!$D:$D))</f>
        <v>32.5</v>
      </c>
      <c r="F8" s="72">
        <f>IFERROR(VLOOKUP(A8,'SJ (80)'!A:D,4,FALSE),"")</f>
        <v>0</v>
      </c>
      <c r="G8" s="71">
        <f>IFERROR(VLOOKUP(A8,'XCT (80)'!A:D,4,FALSE),"")</f>
        <v>20</v>
      </c>
      <c r="H8" s="73" t="str">
        <f>IF(G8=0,SUMIF('XCT (80)'!A:A,$A8,'XCT (80)'!B:B),"")</f>
        <v/>
      </c>
      <c r="I8" s="72">
        <f>IFERROR(VLOOKUP(A8,'XC (80)'!A:B,2,FALSE),"")</f>
        <v>0</v>
      </c>
      <c r="J8" s="71">
        <f t="shared" si="1"/>
        <v>52.5</v>
      </c>
      <c r="K8" s="74">
        <f t="shared" si="0"/>
        <v>16</v>
      </c>
    </row>
    <row r="9" spans="1:11" s="64" customFormat="1" ht="27.6" customHeight="1" x14ac:dyDescent="0.2">
      <c r="A9" s="69">
        <v>4</v>
      </c>
      <c r="B9" s="70" t="str">
        <f>IFERROR(VLOOKUP($A9,Entries!$A:$F,4,FALSE),"")</f>
        <v>Hannah Pole</v>
      </c>
      <c r="C9" s="70" t="str">
        <f>IFERROR(VLOOKUP($A9,Entries!$A:$F,5,FALSE),"")</f>
        <v>Greystone Sea Mist</v>
      </c>
      <c r="D9" s="70" t="str">
        <f>IFERROR(VLOOKUP($A9,Entries!$A:$F,6,FALSE),"")</f>
        <v>Saxon</v>
      </c>
      <c r="E9" s="71">
        <f>IF(SUMIF('DR (80)'!$A:$A,$A9,'DR (80)'!$D:$D)=0,"",SUMIF('DR (80)'!$A:$A,$A9,'DR (80)'!$D:$D))</f>
        <v>37</v>
      </c>
      <c r="F9" s="72">
        <f>IFERROR(VLOOKUP(A9,'SJ (80)'!A:D,4,FALSE),"")</f>
        <v>0</v>
      </c>
      <c r="G9" s="71">
        <f>IFERROR(VLOOKUP(A9,'XCT (80)'!A:D,4,FALSE),"")</f>
        <v>2.4</v>
      </c>
      <c r="H9" s="73" t="str">
        <f>IF(G9=0,SUMIF('XCT (80)'!A:A,$A9,'XCT (80)'!B:B),"")</f>
        <v/>
      </c>
      <c r="I9" s="72">
        <f>IFERROR(VLOOKUP(A9,'XC (80)'!A:B,2,FALSE),"")</f>
        <v>0</v>
      </c>
      <c r="J9" s="71">
        <f t="shared" si="1"/>
        <v>39.4</v>
      </c>
      <c r="K9" s="74">
        <f t="shared" si="0"/>
        <v>10</v>
      </c>
    </row>
    <row r="10" spans="1:11" s="64" customFormat="1" ht="27.6" customHeight="1" x14ac:dyDescent="0.15">
      <c r="A10" s="69">
        <v>5</v>
      </c>
      <c r="B10" s="70" t="str">
        <f>IFERROR(VLOOKUP($A10,Entries!$A:$F,4,FALSE),"")</f>
        <v>Fiona Symes</v>
      </c>
      <c r="C10" s="70" t="str">
        <f>IFERROR(VLOOKUP($A10,Entries!$A:$F,5,FALSE),"")</f>
        <v>Ballinaslow Sandy Girl</v>
      </c>
      <c r="D10" s="70" t="str">
        <f>IFERROR(VLOOKUP($A10,Entries!$A:$F,6,FALSE),"")</f>
        <v>Swindon</v>
      </c>
      <c r="E10" s="71">
        <f>IF(SUMIF('DR (80)'!$A:$A,$A10,'DR (80)'!$D:$D)=0,"",SUMIF('DR (80)'!$A:$A,$A10,'DR (80)'!$D:$D))</f>
        <v>40.5</v>
      </c>
      <c r="F10" s="72">
        <f>IFERROR(VLOOKUP(A10,'SJ (80)'!A:D,4,FALSE),"")</f>
        <v>0</v>
      </c>
      <c r="G10" s="71">
        <f>IFERROR(VLOOKUP(A10,'XCT (80)'!A:D,4,FALSE),"")</f>
        <v>0</v>
      </c>
      <c r="H10" s="73">
        <f>IF(G10=0,SUMIF('XCT (80)'!A:A,$A10,'XCT (80)'!B:B),"")</f>
        <v>4.16</v>
      </c>
      <c r="I10" s="72">
        <f>IFERROR(VLOOKUP(A10,'XC (80)'!A:B,2,FALSE),"")</f>
        <v>0</v>
      </c>
      <c r="J10" s="71">
        <f t="shared" si="1"/>
        <v>40.5</v>
      </c>
      <c r="K10" s="74">
        <f t="shared" si="0"/>
        <v>12</v>
      </c>
    </row>
    <row r="11" spans="1:11" s="64" customFormat="1" ht="27.6" customHeight="1" x14ac:dyDescent="0.2">
      <c r="A11" s="69">
        <v>6</v>
      </c>
      <c r="B11" s="70" t="str">
        <f>IFERROR(VLOOKUP($A11,Entries!$A:$F,4,FALSE),"")</f>
        <v>Tina Starling</v>
      </c>
      <c r="C11" s="70" t="str">
        <f>IFERROR(VLOOKUP($A11,Entries!$A:$F,5,FALSE),"")</f>
        <v>Master Blaster</v>
      </c>
      <c r="D11" s="70" t="str">
        <f>IFERROR(VLOOKUP($A11,Entries!$A:$F,6,FALSE),"")</f>
        <v>Swindon</v>
      </c>
      <c r="E11" s="71">
        <f>IF(SUMIF('DR (80)'!$A:$A,$A11,'DR (80)'!$D:$D)=0,"",SUMIF('DR (80)'!$A:$A,$A11,'DR (80)'!$D:$D))</f>
        <v>39</v>
      </c>
      <c r="F11" s="72">
        <f>IFERROR(VLOOKUP(A11,'SJ (80)'!A:D,4,FALSE),"")</f>
        <v>0</v>
      </c>
      <c r="G11" s="71">
        <f>IFERROR(VLOOKUP(A11,'XCT (80)'!A:D,4,FALSE),"")</f>
        <v>1.2</v>
      </c>
      <c r="H11" s="73" t="str">
        <f>IF(G11=0,SUMIF('XCT (80)'!A:A,$A11,'XCT (80)'!B:B),"")</f>
        <v/>
      </c>
      <c r="I11" s="72">
        <f>IFERROR(VLOOKUP(A11,'XC (80)'!A:B,2,FALSE),"")</f>
        <v>0</v>
      </c>
      <c r="J11" s="71">
        <f t="shared" si="1"/>
        <v>40.200000000000003</v>
      </c>
      <c r="K11" s="74">
        <f t="shared" si="0"/>
        <v>11</v>
      </c>
    </row>
    <row r="12" spans="1:11" s="64" customFormat="1" ht="27.6" customHeight="1" x14ac:dyDescent="0.2">
      <c r="A12" s="69">
        <v>7</v>
      </c>
      <c r="B12" s="70" t="str">
        <f>IFERROR(VLOOKUP($A12,Entries!$A:$F,4,FALSE),"")</f>
        <v>Alexis Symes</v>
      </c>
      <c r="C12" s="70" t="str">
        <f>IFERROR(VLOOKUP($A12,Entries!$A:$F,5,FALSE),"")</f>
        <v>Glen Carter</v>
      </c>
      <c r="D12" s="70" t="str">
        <f>IFERROR(VLOOKUP($A12,Entries!$A:$F,6,FALSE),"")</f>
        <v>Bath Bubbles</v>
      </c>
      <c r="E12" s="71">
        <f>IF(SUMIF('DR (80)'!$A:$A,$A12,'DR (80)'!$D:$D)=0,"",SUMIF('DR (80)'!$A:$A,$A12,'DR (80)'!$D:$D))</f>
        <v>31.3</v>
      </c>
      <c r="F12" s="72">
        <f>IFERROR(VLOOKUP(A12,'SJ (80)'!A:D,4,FALSE),"")</f>
        <v>0</v>
      </c>
      <c r="G12" s="71">
        <f>IFERROR(VLOOKUP(A12,'XCT (80)'!A:D,4,FALSE),"")</f>
        <v>0</v>
      </c>
      <c r="H12" s="73">
        <f>IF(G12=0,SUMIF('XCT (80)'!A:A,$A12,'XCT (80)'!B:B),"")</f>
        <v>4.07</v>
      </c>
      <c r="I12" s="72">
        <f>IFERROR(VLOOKUP(A12,'XC (80)'!A:B,2,FALSE),"")</f>
        <v>0</v>
      </c>
      <c r="J12" s="71">
        <f t="shared" si="1"/>
        <v>31.3</v>
      </c>
      <c r="K12" s="74">
        <f t="shared" si="0"/>
        <v>2</v>
      </c>
    </row>
    <row r="13" spans="1:11" s="64" customFormat="1" ht="27.6" customHeight="1" x14ac:dyDescent="0.2">
      <c r="A13" s="69">
        <v>8</v>
      </c>
      <c r="B13" s="70" t="str">
        <f>IFERROR(VLOOKUP($A13,Entries!$A:$F,4,FALSE),"")</f>
        <v>Kayleigh Isaacs</v>
      </c>
      <c r="C13" s="70" t="str">
        <f>IFERROR(VLOOKUP($A13,Entries!$A:$F,5,FALSE),"")</f>
        <v>Fabio</v>
      </c>
      <c r="D13" s="70" t="str">
        <f>IFERROR(VLOOKUP($A13,Entries!$A:$F,6,FALSE),"")</f>
        <v>Bath Bubbles</v>
      </c>
      <c r="E13" s="71">
        <f>IF(SUMIF('DR (80)'!$A:$A,$A13,'DR (80)'!$D:$D)=0,"",SUMIF('DR (80)'!$A:$A,$A13,'DR (80)'!$D:$D))</f>
        <v>35</v>
      </c>
      <c r="F13" s="72">
        <f>IFERROR(VLOOKUP(A13,'SJ (80)'!A:D,4,FALSE),"")</f>
        <v>0</v>
      </c>
      <c r="G13" s="71">
        <f>IFERROR(VLOOKUP(A13,'XCT (80)'!A:D,4,FALSE),"")</f>
        <v>0</v>
      </c>
      <c r="H13" s="73">
        <f>IF(G13=0,SUMIF('XCT (80)'!A:A,$A13,'XCT (80)'!B:B),"")</f>
        <v>4.13</v>
      </c>
      <c r="I13" s="72">
        <f>IFERROR(VLOOKUP(A13,'XC (80)'!A:B,2,FALSE),"")</f>
        <v>0</v>
      </c>
      <c r="J13" s="71">
        <f t="shared" si="1"/>
        <v>35</v>
      </c>
      <c r="K13" s="74">
        <f t="shared" si="0"/>
        <v>6</v>
      </c>
    </row>
    <row r="14" spans="1:11" s="64" customFormat="1" ht="27.6" customHeight="1" x14ac:dyDescent="0.15">
      <c r="A14" s="69">
        <v>9</v>
      </c>
      <c r="B14" s="70" t="str">
        <f>IFERROR(VLOOKUP($A14,Entries!$A:$F,4,FALSE),"")</f>
        <v>Emily Matten</v>
      </c>
      <c r="C14" s="70" t="str">
        <f>IFERROR(VLOOKUP($A14,Entries!$A:$F,5,FALSE),"")</f>
        <v>Chatsworth Guilty Pleasure</v>
      </c>
      <c r="D14" s="70" t="str">
        <f>IFERROR(VLOOKUP($A14,Entries!$A:$F,6,FALSE),"")</f>
        <v>Cotswold Edge</v>
      </c>
      <c r="E14" s="71">
        <f>IF(SUMIF('DR (80)'!$A:$A,$A14,'DR (80)'!$D:$D)=0,"",SUMIF('DR (80)'!$A:$A,$A14,'DR (80)'!$D:$D))</f>
        <v>42.8</v>
      </c>
      <c r="F14" s="72">
        <f>IFERROR(VLOOKUP(A14,'SJ (80)'!A:D,4,FALSE),"")</f>
        <v>0</v>
      </c>
      <c r="G14" s="71">
        <f>IFERROR(VLOOKUP(A14,'XCT (80)'!A:D,4,FALSE),"")</f>
        <v>6.4</v>
      </c>
      <c r="H14" s="73" t="str">
        <f>IF(G14=0,SUMIF('XCT (80)'!A:A,$A14,'XCT (80)'!B:B),"")</f>
        <v/>
      </c>
      <c r="I14" s="72">
        <f>IFERROR(VLOOKUP(A14,'XC (80)'!A:B,2,FALSE),"")</f>
        <v>0</v>
      </c>
      <c r="J14" s="71">
        <f t="shared" si="1"/>
        <v>49.199999999999996</v>
      </c>
      <c r="K14" s="74">
        <f t="shared" si="0"/>
        <v>14</v>
      </c>
    </row>
    <row r="15" spans="1:11" s="64" customFormat="1" ht="27.6" customHeight="1" x14ac:dyDescent="0.2">
      <c r="A15" s="69">
        <v>10</v>
      </c>
      <c r="B15" s="70" t="str">
        <f>IFERROR(VLOOKUP($A15,Entries!$A:$F,4,FALSE),"")</f>
        <v>Ellie Stimpson</v>
      </c>
      <c r="C15" s="70" t="str">
        <f>IFERROR(VLOOKUP($A15,Entries!$A:$F,5,FALSE),"")</f>
        <v>Beaugwent Monty</v>
      </c>
      <c r="D15" s="70" t="str">
        <f>IFERROR(VLOOKUP($A15,Entries!$A:$F,6,FALSE),"")</f>
        <v>Cotswold Edge</v>
      </c>
      <c r="E15" s="71">
        <f>IF(SUMIF('DR (80)'!$A:$A,$A15,'DR (80)'!$D:$D)=0,"",SUMIF('DR (80)'!$A:$A,$A15,'DR (80)'!$D:$D))</f>
        <v>29.3</v>
      </c>
      <c r="F15" s="72">
        <f>IFERROR(VLOOKUP(A15,'SJ (80)'!A:D,4,FALSE),"")</f>
        <v>4</v>
      </c>
      <c r="G15" s="71">
        <f>IFERROR(VLOOKUP(A15,'XCT (80)'!A:D,4,FALSE),"")</f>
        <v>30</v>
      </c>
      <c r="H15" s="73" t="str">
        <f>IF(G15=0,SUMIF('XCT (80)'!A:A,$A15,'XCT (80)'!B:B),"")</f>
        <v/>
      </c>
      <c r="I15" s="72">
        <f>IFERROR(VLOOKUP(A15,'XC (80)'!A:B,2,FALSE),"")</f>
        <v>0</v>
      </c>
      <c r="J15" s="71">
        <f t="shared" si="1"/>
        <v>63.3</v>
      </c>
      <c r="K15" s="74">
        <f t="shared" si="0"/>
        <v>17</v>
      </c>
    </row>
    <row r="16" spans="1:11" s="64" customFormat="1" ht="27.6" customHeight="1" x14ac:dyDescent="0.2">
      <c r="A16" s="69">
        <v>11</v>
      </c>
      <c r="B16" s="70" t="str">
        <f>IFERROR(VLOOKUP($A16,Entries!$A:$F,4,FALSE),"")</f>
        <v>Penny Hall</v>
      </c>
      <c r="C16" s="70" t="str">
        <f>IFERROR(VLOOKUP($A16,Entries!$A:$F,5,FALSE),"")</f>
        <v>Galbally Silver</v>
      </c>
      <c r="D16" s="70" t="str">
        <f>IFERROR(VLOOKUP($A16,Entries!$A:$F,6,FALSE),"")</f>
        <v>VWH</v>
      </c>
      <c r="E16" s="71">
        <f>IF(SUMIF('DR (80)'!$A:$A,$A16,'DR (80)'!$D:$D)=0,"",SUMIF('DR (80)'!$A:$A,$A16,'DR (80)'!$D:$D))</f>
        <v>36.799999999999997</v>
      </c>
      <c r="F16" s="72">
        <f>IFERROR(VLOOKUP(A16,'SJ (80)'!A:D,4,FALSE),"")</f>
        <v>0</v>
      </c>
      <c r="G16" s="71">
        <f>IFERROR(VLOOKUP(A16,'XCT (80)'!A:D,4,FALSE),"")</f>
        <v>-1.6</v>
      </c>
      <c r="H16" s="73" t="str">
        <f>IF(G16=0,SUMIF('XCT (80)'!A:A,$A16,'XCT (80)'!B:B),"")</f>
        <v/>
      </c>
      <c r="I16" s="72">
        <f>IFERROR(VLOOKUP(A16,'XC (80)'!A:B,2,FALSE),"")</f>
        <v>0</v>
      </c>
      <c r="J16" s="71">
        <f t="shared" si="1"/>
        <v>38.4</v>
      </c>
      <c r="K16" s="74">
        <f t="shared" si="0"/>
        <v>9</v>
      </c>
    </row>
    <row r="17" spans="1:11" s="64" customFormat="1" ht="27.6" customHeight="1" x14ac:dyDescent="0.2">
      <c r="A17" s="69">
        <v>12</v>
      </c>
      <c r="B17" s="70" t="str">
        <f>IFERROR(VLOOKUP($A17,Entries!$A:$F,4,FALSE),"")</f>
        <v>Cassandra Rabbetts</v>
      </c>
      <c r="C17" s="70" t="str">
        <f>IFERROR(VLOOKUP($A17,Entries!$A:$F,5,FALSE),"")</f>
        <v>Magic</v>
      </c>
      <c r="D17" s="70" t="str">
        <f>IFERROR(VLOOKUP($A17,Entries!$A:$F,6,FALSE),"")</f>
        <v>VWH</v>
      </c>
      <c r="E17" s="71" t="str">
        <f>IF(SUMIF('DR (80)'!$A:$A,$A17,'DR (80)'!$D:$D)=0,"",SUMIF('DR (80)'!$A:$A,$A17,'DR (80)'!$D:$D))</f>
        <v/>
      </c>
      <c r="F17" s="72" t="str">
        <f>IFERROR(VLOOKUP(A17,'SJ (80)'!A:D,4,FALSE),"")</f>
        <v/>
      </c>
      <c r="G17" s="71" t="str">
        <f>IFERROR(VLOOKUP(A17,'XCT (80)'!A:D,4,FALSE),"")</f>
        <v/>
      </c>
      <c r="H17" s="73" t="str">
        <f>IF(G17=0,SUMIF('XCT (80)'!A:A,$A17,'XCT (80)'!B:B),"")</f>
        <v/>
      </c>
      <c r="I17" s="72" t="str">
        <f>IFERROR(VLOOKUP(A17,'XC (80)'!A:B,2,FALSE),"")</f>
        <v/>
      </c>
      <c r="J17" s="71" t="s">
        <v>287</v>
      </c>
      <c r="K17" s="74" t="str">
        <f t="shared" si="0"/>
        <v/>
      </c>
    </row>
    <row r="18" spans="1:11" s="64" customFormat="1" ht="27.6" customHeight="1" x14ac:dyDescent="0.2">
      <c r="A18" s="69">
        <v>13</v>
      </c>
      <c r="B18" s="70" t="str">
        <f>IFERROR(VLOOKUP($A18,Entries!$A:$F,4,FALSE),"")</f>
        <v>Sian Barke</v>
      </c>
      <c r="C18" s="70" t="str">
        <f>IFERROR(VLOOKUP($A18,Entries!$A:$F,5,FALSE),"")</f>
        <v>Cartinus</v>
      </c>
      <c r="D18" s="70" t="str">
        <f>IFERROR(VLOOKUP($A18,Entries!$A:$F,6,FALSE),"")</f>
        <v>Berkeley Gold</v>
      </c>
      <c r="E18" s="71">
        <f>IF(SUMIF('DR (80)'!$A:$A,$A18,'DR (80)'!$D:$D)=0,"",SUMIF('DR (80)'!$A:$A,$A18,'DR (80)'!$D:$D))</f>
        <v>38</v>
      </c>
      <c r="F18" s="72">
        <f>IFERROR(VLOOKUP(A18,'SJ (80)'!A:D,4,FALSE),"")</f>
        <v>0</v>
      </c>
      <c r="G18" s="71">
        <f>IFERROR(VLOOKUP(A18,'XCT (80)'!A:D,4,FALSE),"")</f>
        <v>8</v>
      </c>
      <c r="H18" s="73" t="str">
        <f>IF(G18=0,SUMIF('XCT (80)'!A:A,$A18,'XCT (80)'!B:B),"")</f>
        <v/>
      </c>
      <c r="I18" s="72">
        <f>IFERROR(VLOOKUP(A18,'XC (80)'!A:B,2,FALSE),"")</f>
        <v>0</v>
      </c>
      <c r="J18" s="71">
        <f t="shared" si="1"/>
        <v>46</v>
      </c>
      <c r="K18" s="74">
        <f t="shared" si="0"/>
        <v>13</v>
      </c>
    </row>
    <row r="19" spans="1:11" s="64" customFormat="1" ht="27.6" customHeight="1" x14ac:dyDescent="0.2">
      <c r="A19" s="69">
        <v>14</v>
      </c>
      <c r="B19" s="70" t="str">
        <f>IFERROR(VLOOKUP($A19,Entries!$A:$F,4,FALSE),"")</f>
        <v>Helen Studzinski</v>
      </c>
      <c r="C19" s="70" t="str">
        <f>IFERROR(VLOOKUP($A19,Entries!$A:$F,5,FALSE),"")</f>
        <v>Goneinaglance</v>
      </c>
      <c r="D19" s="70" t="str">
        <f>IFERROR(VLOOKUP($A19,Entries!$A:$F,6,FALSE),"")</f>
        <v>Berkeley Gold</v>
      </c>
      <c r="E19" s="71">
        <f>IF(SUMIF('DR (80)'!$A:$A,$A19,'DR (80)'!$D:$D)=0,"",SUMIF('DR (80)'!$A:$A,$A19,'DR (80)'!$D:$D))</f>
        <v>51.3</v>
      </c>
      <c r="F19" s="72">
        <f>IFERROR(VLOOKUP(A19,'SJ (80)'!A:D,4,FALSE),"")</f>
        <v>8</v>
      </c>
      <c r="G19" s="71">
        <f>IFERROR(VLOOKUP(A19,'XCT (80)'!A:D,4,FALSE),"")</f>
        <v>16.399999999999999</v>
      </c>
      <c r="H19" s="73" t="str">
        <f>IF(G19=0,SUMIF('XCT (80)'!A:A,$A19,'XCT (80)'!B:B),"")</f>
        <v/>
      </c>
      <c r="I19" s="72">
        <f>IFERROR(VLOOKUP(A19,'XC (80)'!A:B,2,FALSE),"")</f>
        <v>20</v>
      </c>
      <c r="J19" s="71">
        <f t="shared" si="1"/>
        <v>95.699999999999989</v>
      </c>
      <c r="K19" s="74">
        <f t="shared" si="0"/>
        <v>18</v>
      </c>
    </row>
    <row r="20" spans="1:11" s="64" customFormat="1" ht="27.6" customHeight="1" x14ac:dyDescent="0.2">
      <c r="A20" s="69">
        <v>15</v>
      </c>
      <c r="B20" s="70" t="str">
        <f>IFERROR(VLOOKUP($A20,Entries!$A:$F,4,FALSE),"")</f>
        <v>Katie Kneen</v>
      </c>
      <c r="C20" s="70" t="str">
        <f>IFERROR(VLOOKUP($A20,Entries!$A:$F,5,FALSE),"")</f>
        <v>Dowra Rockette</v>
      </c>
      <c r="D20" s="70" t="str">
        <f>IFERROR(VLOOKUP($A20,Entries!$A:$F,6,FALSE),"")</f>
        <v>Severn Vale</v>
      </c>
      <c r="E20" s="71">
        <f>IF(SUMIF('DR (80)'!$A:$A,$A20,'DR (80)'!$D:$D)=0,"",SUMIF('DR (80)'!$A:$A,$A20,'DR (80)'!$D:$D))</f>
        <v>37.5</v>
      </c>
      <c r="F20" s="72">
        <f>IFERROR(VLOOKUP(A20,'SJ (80)'!A:D,4,FALSE),"")</f>
        <v>12</v>
      </c>
      <c r="G20" s="71">
        <f>IFERROR(VLOOKUP(A20,'XCT (80)'!A:D,4,FALSE),"")</f>
        <v>1.2</v>
      </c>
      <c r="H20" s="73" t="str">
        <f>IF(G20=0,SUMIF('XCT (80)'!A:A,$A20,'XCT (80)'!B:B),"")</f>
        <v/>
      </c>
      <c r="I20" s="72">
        <f>IFERROR(VLOOKUP(A20,'XC (80)'!A:B,2,FALSE),"")</f>
        <v>0</v>
      </c>
      <c r="J20" s="71">
        <f t="shared" ref="J20:J25" si="2">IF(F20="E","E",IF(I20="E","E",IF(F20="R","R",IF(I20="R","R",SUM(E20:F20,I20)+IF(G20="",0,IF(G20&gt;0,G20,-G20))))))</f>
        <v>50.7</v>
      </c>
      <c r="K20" s="74">
        <f t="shared" si="0"/>
        <v>15</v>
      </c>
    </row>
    <row r="21" spans="1:11" s="64" customFormat="1" ht="27.6" customHeight="1" x14ac:dyDescent="0.15">
      <c r="A21" s="69">
        <v>16</v>
      </c>
      <c r="B21" s="70" t="str">
        <f>IFERROR(VLOOKUP($A21,Entries!$A:$F,4,FALSE),"")</f>
        <v>Georgina Vanpuyenbrook</v>
      </c>
      <c r="C21" s="70" t="str">
        <f>IFERROR(VLOOKUP($A21,Entries!$A:$F,5,FALSE),"")</f>
        <v>Mission Accomplished II</v>
      </c>
      <c r="D21" s="70" t="str">
        <f>IFERROR(VLOOKUP($A21,Entries!$A:$F,6,FALSE),"")</f>
        <v>Bath Bombs</v>
      </c>
      <c r="E21" s="71">
        <f>IF(SUMIF('DR (80)'!$A:$A,$A21,'DR (80)'!$D:$D)=0,"",SUMIF('DR (80)'!$A:$A,$A21,'DR (80)'!$D:$D))</f>
        <v>32.799999999999997</v>
      </c>
      <c r="F21" s="72">
        <f>IFERROR(VLOOKUP(A21,'SJ (80)'!A:D,4,FALSE),"")</f>
        <v>0</v>
      </c>
      <c r="G21" s="71">
        <f>IFERROR(VLOOKUP(A21,'XCT (80)'!A:D,4,FALSE),"")</f>
        <v>1.6</v>
      </c>
      <c r="H21" s="73" t="str">
        <f>IF(G21=0,SUMIF('XCT (80)'!A:A,$A21,'XCT (80)'!B:B),"")</f>
        <v/>
      </c>
      <c r="I21" s="72">
        <f>IFERROR(VLOOKUP(A21,'XC (80)'!A:B,2,FALSE),"")</f>
        <v>0</v>
      </c>
      <c r="J21" s="71">
        <f t="shared" si="2"/>
        <v>34.4</v>
      </c>
      <c r="K21" s="74">
        <f t="shared" si="0"/>
        <v>5</v>
      </c>
    </row>
    <row r="22" spans="1:11" s="64" customFormat="1" ht="27.6" customHeight="1" x14ac:dyDescent="0.2">
      <c r="A22" s="69">
        <v>17</v>
      </c>
      <c r="B22" s="70" t="str">
        <f>IFERROR(VLOOKUP($A22,Entries!$A:$F,4,FALSE),"")</f>
        <v>Gemma Pearce</v>
      </c>
      <c r="C22" s="70" t="str">
        <f>IFERROR(VLOOKUP($A22,Entries!$A:$F,5,FALSE),"")</f>
        <v>Berkeley</v>
      </c>
      <c r="D22" s="70" t="str">
        <f>IFERROR(VLOOKUP($A22,Entries!$A:$F,6,FALSE),"")</f>
        <v>Bath Bombs</v>
      </c>
      <c r="E22" s="71">
        <f>IF(SUMIF('DR (80)'!$A:$A,$A22,'DR (80)'!$D:$D)=0,"",SUMIF('DR (80)'!$A:$A,$A22,'DR (80)'!$D:$D))</f>
        <v>24</v>
      </c>
      <c r="F22" s="72">
        <f>IFERROR(VLOOKUP(A22,'SJ (80)'!A:D,4,FALSE),"")</f>
        <v>0</v>
      </c>
      <c r="G22" s="71">
        <f>IFERROR(VLOOKUP(A22,'XCT (80)'!A:D,4,FALSE),"")</f>
        <v>5.2</v>
      </c>
      <c r="H22" s="73" t="str">
        <f>IF(G22=0,SUMIF('XCT (80)'!A:A,$A22,'XCT (80)'!B:B),"")</f>
        <v/>
      </c>
      <c r="I22" s="72">
        <f>IFERROR(VLOOKUP(A22,'XC (80)'!A:B,2,FALSE),"")</f>
        <v>0</v>
      </c>
      <c r="J22" s="71">
        <f t="shared" si="2"/>
        <v>29.2</v>
      </c>
      <c r="K22" s="74">
        <f t="shared" si="0"/>
        <v>1</v>
      </c>
    </row>
    <row r="23" spans="1:11" s="64" customFormat="1" ht="27.6" customHeight="1" x14ac:dyDescent="0.2">
      <c r="A23" s="69">
        <v>18</v>
      </c>
      <c r="B23" s="70" t="str">
        <f>IFERROR(VLOOKUP($A23,Entries!$A:$F,4,FALSE),"")</f>
        <v>Ruth Saunders</v>
      </c>
      <c r="C23" s="70" t="str">
        <f>IFERROR(VLOOKUP($A23,Entries!$A:$F,5,FALSE),"")</f>
        <v>Pinley Green Percy</v>
      </c>
      <c r="D23" s="70" t="str">
        <f>IFERROR(VLOOKUP($A23,Entries!$A:$F,6,FALSE),"")</f>
        <v>Frampton</v>
      </c>
      <c r="E23" s="71">
        <f>IF(SUMIF('DR (80)'!$A:$A,$A23,'DR (80)'!$D:$D)=0,"",SUMIF('DR (80)'!$A:$A,$A23,'DR (80)'!$D:$D))</f>
        <v>35</v>
      </c>
      <c r="F23" s="72" t="str">
        <f>IFERROR(VLOOKUP(A23,'SJ (80)'!A:D,4,FALSE),"")</f>
        <v>WD</v>
      </c>
      <c r="G23" s="71">
        <f>IFERROR(VLOOKUP(A23,'XCT (80)'!A:D,4,FALSE),"")</f>
        <v>2</v>
      </c>
      <c r="H23" s="73" t="str">
        <f>IF(G23=0,SUMIF('XCT (80)'!A:A,$A23,'XCT (80)'!B:B),"")</f>
        <v/>
      </c>
      <c r="I23" s="72">
        <f>IFERROR(VLOOKUP(A23,'XC (80)'!A:B,2,FALSE),"")</f>
        <v>0</v>
      </c>
      <c r="J23" s="71">
        <f t="shared" si="2"/>
        <v>37</v>
      </c>
      <c r="K23" s="74">
        <f t="shared" si="0"/>
        <v>8</v>
      </c>
    </row>
    <row r="24" spans="1:11" s="64" customFormat="1" ht="27.6" customHeight="1" x14ac:dyDescent="0.2">
      <c r="A24" s="69">
        <v>19</v>
      </c>
      <c r="B24" s="70">
        <f>IFERROR(VLOOKUP($A24,Entries!$A:$F,4,FALSE),"")</f>
        <v>0</v>
      </c>
      <c r="C24" s="70" t="str">
        <f>IFERROR(VLOOKUP($A24,Entries!$A:$F,5,FALSE),"")</f>
        <v>TBC</v>
      </c>
      <c r="D24" s="70" t="str">
        <f>IFERROR(VLOOKUP($A24,Entries!$A:$F,6,FALSE),"")</f>
        <v>Severn Vale</v>
      </c>
      <c r="E24" s="71" t="str">
        <f>IF(SUMIF('DR (80)'!$A:$A,$A24,'DR (80)'!$D:$D)=0,"",SUMIF('DR (80)'!$A:$A,$A24,'DR (80)'!$D:$D))</f>
        <v/>
      </c>
      <c r="F24" s="72" t="str">
        <f>IFERROR(VLOOKUP(A24,'SJ (80)'!A:D,4,FALSE),"")</f>
        <v/>
      </c>
      <c r="G24" s="71" t="str">
        <f>IFERROR(VLOOKUP(A24,'XCT (80)'!A:D,4,FALSE),"")</f>
        <v/>
      </c>
      <c r="H24" s="73" t="str">
        <f>IF(G24=0,SUMIF('XCT (80)'!A:A,$A24,'XCT (80)'!B:B),"")</f>
        <v/>
      </c>
      <c r="I24" s="72" t="str">
        <f>IFERROR(VLOOKUP(A24,'XC (80)'!A:B,2,FALSE),"")</f>
        <v/>
      </c>
      <c r="J24" s="71" t="s">
        <v>287</v>
      </c>
      <c r="K24" s="74" t="str">
        <f t="shared" si="0"/>
        <v/>
      </c>
    </row>
    <row r="25" spans="1:11" s="64" customFormat="1" ht="27.6" customHeight="1" x14ac:dyDescent="0.2">
      <c r="A25" s="69">
        <v>20</v>
      </c>
      <c r="B25" s="70" t="str">
        <f>IFERROR(VLOOKUP($A25,Entries!$A:$F,4,FALSE),"")</f>
        <v>Alicia Showering</v>
      </c>
      <c r="C25" s="70" t="str">
        <f>IFERROR(VLOOKUP($A25,Entries!$A:$F,5,FALSE),"")</f>
        <v>Bonmahon Banker</v>
      </c>
      <c r="D25" s="70" t="str">
        <f>IFERROR(VLOOKUP($A25,Entries!$A:$F,6,FALSE),"")</f>
        <v>Kennet Vale</v>
      </c>
      <c r="E25" s="71" t="str">
        <f>IF(SUMIF('DR (80)'!$A:$A,$A25,'DR (80)'!$D:$D)=0,"",SUMIF('DR (80)'!$A:$A,$A25,'DR (80)'!$D:$D))</f>
        <v/>
      </c>
      <c r="F25" s="72" t="str">
        <f>IFERROR(VLOOKUP(A25,'SJ (80)'!A:D,4,FALSE),"")</f>
        <v/>
      </c>
      <c r="G25" s="71" t="str">
        <f>IFERROR(VLOOKUP(A25,'XCT (80)'!A:D,4,FALSE),"")</f>
        <v/>
      </c>
      <c r="H25" s="73" t="str">
        <f>IF(G25=0,SUMIF('XCT (80)'!A:A,$A25,'XCT (80)'!B:B),"")</f>
        <v/>
      </c>
      <c r="I25" s="72" t="str">
        <f>IFERROR(VLOOKUP(A25,'XC (80)'!A:B,2,FALSE),"")</f>
        <v/>
      </c>
      <c r="J25" s="71" t="s">
        <v>287</v>
      </c>
      <c r="K25" s="74" t="str">
        <f t="shared" si="0"/>
        <v/>
      </c>
    </row>
    <row r="26" spans="1:11" s="64" customFormat="1" ht="27.6" customHeight="1" x14ac:dyDescent="0.2">
      <c r="A26" s="69">
        <v>21</v>
      </c>
      <c r="B26" s="70" t="str">
        <f>IFERROR(VLOOKUP($A26,Entries!$A:$F,4,FALSE),"")</f>
        <v>Georgie Preest</v>
      </c>
      <c r="C26" s="70" t="str">
        <f>IFERROR(VLOOKUP($A26,Entries!$A:$F,5,FALSE),"")</f>
        <v>Arkwright</v>
      </c>
      <c r="D26" s="70" t="str">
        <f>IFERROR(VLOOKUP($A26,Entries!$A:$F,6,FALSE),"")</f>
        <v>Kings Leaze</v>
      </c>
      <c r="E26" s="71">
        <f>IF(SUMIF('DR (80)'!$A:$A,$A26,'DR (80)'!$D:$D)=0,"",SUMIF('DR (80)'!$A:$A,$A26,'DR (80)'!$D:$D))</f>
        <v>33</v>
      </c>
      <c r="F26" s="72">
        <f>IFERROR(VLOOKUP(A26,'SJ (80)'!A:D,4,FALSE),"")</f>
        <v>0</v>
      </c>
      <c r="G26" s="71">
        <f>IFERROR(VLOOKUP(A26,'XCT (80)'!A:D,4,FALSE),"")</f>
        <v>0</v>
      </c>
      <c r="H26" s="73">
        <f>IF(G26=0,SUMIF('XCT (80)'!A:A,$A26,'XCT (80)'!B:B),"")</f>
        <v>4.1100000000000003</v>
      </c>
      <c r="I26" s="72">
        <f>IFERROR(VLOOKUP(A26,'XC (80)'!A:B,2,FALSE),"")</f>
        <v>0</v>
      </c>
      <c r="J26" s="71">
        <f t="shared" si="1"/>
        <v>33</v>
      </c>
      <c r="K26" s="74">
        <f t="shared" si="0"/>
        <v>3</v>
      </c>
    </row>
    <row r="27" spans="1:11" s="64" customFormat="1" ht="27.6" customHeight="1" x14ac:dyDescent="0.2">
      <c r="A27" s="69">
        <v>33</v>
      </c>
      <c r="B27" s="70" t="str">
        <f>IFERROR(VLOOKUP($A27,Entries!$A:$F,4,FALSE),"")</f>
        <v>Sandra Sullivan</v>
      </c>
      <c r="C27" s="70">
        <f>IFERROR(VLOOKUP($A27,Entries!$A:$F,5,FALSE),"")</f>
        <v>0</v>
      </c>
      <c r="D27" s="70" t="str">
        <f>IFERROR(VLOOKUP($A27,Entries!$A:$F,6,FALSE),"")</f>
        <v>Saxon</v>
      </c>
      <c r="E27" s="71">
        <f>IF(SUMIF('DR (80)'!$A:$A,$A27,'DR (80)'!$D:$D)=0,"",SUMIF('DR (80)'!$A:$A,$A27,'DR (80)'!$D:$D))</f>
        <v>42.3</v>
      </c>
      <c r="F27" s="72">
        <f>IFERROR(VLOOKUP(A27,'SJ (80)'!A:D,4,FALSE),"")</f>
        <v>0</v>
      </c>
      <c r="G27" s="71" t="str">
        <f>IFERROR(VLOOKUP(A27,'XCT (80)'!A:D,4,FALSE),"")</f>
        <v/>
      </c>
      <c r="H27" s="73" t="str">
        <f>IF(G27=0,SUMIF('XCT (80)'!A:A,$A27,'XCT (80)'!B:B),"")</f>
        <v/>
      </c>
      <c r="I27" s="72" t="str">
        <f>IFERROR(VLOOKUP(A27,'XC (80)'!A:B,2,FALSE),"")</f>
        <v>E</v>
      </c>
      <c r="J27" s="71" t="str">
        <f t="shared" si="1"/>
        <v>E</v>
      </c>
      <c r="K27" s="74" t="str">
        <f t="shared" si="0"/>
        <v/>
      </c>
    </row>
  </sheetData>
  <conditionalFormatting sqref="A6:A27">
    <cfRule type="expression" dxfId="85" priority="3">
      <formula>A6=""</formula>
    </cfRule>
  </conditionalFormatting>
  <conditionalFormatting sqref="K1:K1048576">
    <cfRule type="duplicateValues" dxfId="84" priority="1"/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M28"/>
  <sheetViews>
    <sheetView showGridLines="0" zoomScale="85" zoomScaleNormal="85" zoomScaleSheetLayoutView="55" workbookViewId="0">
      <pane ySplit="3" topLeftCell="A4" activePane="bottomLeft" state="frozen"/>
      <selection activeCell="C28" sqref="C28"/>
      <selection pane="bottomLeft" activeCell="S25" sqref="S25"/>
    </sheetView>
  </sheetViews>
  <sheetFormatPr defaultColWidth="9.14453125" defaultRowHeight="13.5" outlineLevelCol="1" x14ac:dyDescent="0.15"/>
  <cols>
    <col min="1" max="1" width="8.0703125" style="29" customWidth="1"/>
    <col min="2" max="2" width="8.609375" style="29" customWidth="1"/>
    <col min="3" max="5" width="24.6171875" style="29" customWidth="1"/>
    <col min="6" max="7" width="9.68359375" style="29" hidden="1" customWidth="1" outlineLevel="1"/>
    <col min="8" max="9" width="9.68359375" style="1" hidden="1" customWidth="1" outlineLevel="1"/>
    <col min="10" max="10" width="13.71875" style="1" customWidth="1" collapsed="1"/>
    <col min="11" max="11" width="9.14453125" style="1" hidden="1" customWidth="1" outlineLevel="1"/>
    <col min="12" max="12" width="13.71875" style="1" customWidth="1" collapsed="1"/>
    <col min="13" max="13" width="13.5859375" style="1" customWidth="1"/>
    <col min="14" max="16384" width="9.14453125" style="1"/>
  </cols>
  <sheetData>
    <row r="1" spans="1:13" ht="20.25" x14ac:dyDescent="0.25">
      <c r="D1" s="30" t="s">
        <v>430</v>
      </c>
    </row>
    <row r="2" spans="1:13" ht="4.5" customHeight="1" x14ac:dyDescent="0.15"/>
    <row r="3" spans="1:13" x14ac:dyDescent="0.15">
      <c r="A3" s="31" t="s">
        <v>21</v>
      </c>
      <c r="B3" s="31" t="s">
        <v>22</v>
      </c>
      <c r="C3" s="31" t="s">
        <v>1</v>
      </c>
      <c r="D3" s="31" t="s">
        <v>2</v>
      </c>
      <c r="E3" s="31" t="s">
        <v>35</v>
      </c>
      <c r="F3" s="31" t="s">
        <v>109</v>
      </c>
      <c r="G3" s="31"/>
      <c r="H3" s="32"/>
      <c r="I3" s="32"/>
      <c r="J3" s="32" t="s">
        <v>18</v>
      </c>
      <c r="K3" s="32"/>
      <c r="L3" s="33" t="s">
        <v>20</v>
      </c>
      <c r="M3" s="33" t="s">
        <v>14</v>
      </c>
    </row>
    <row r="4" spans="1:13" ht="14.25" customHeight="1" x14ac:dyDescent="0.15">
      <c r="A4" s="80">
        <v>202</v>
      </c>
      <c r="B4" s="3" t="str">
        <f>IFERROR(VLOOKUP($A4,Entries!$A:$F,2,FALSE),"")</f>
        <v>J</v>
      </c>
      <c r="C4" s="3" t="str">
        <f>IFERROR(VLOOKUP($A4,Entries!$A:$F,4,FALSE),"")</f>
        <v>Annette Sawyer</v>
      </c>
      <c r="D4" s="3" t="str">
        <f>IFERROR(VLOOKUP($A4,Entries!$A:$F,5,FALSE),"")</f>
        <v>Roxy</v>
      </c>
      <c r="E4" s="3" t="str">
        <f>IFERROR(VLOOKUP($A4,Entries!$A:$F,6,FALSE),"")</f>
        <v>Bath Bubbles</v>
      </c>
      <c r="F4" s="34">
        <f>IFERROR(VLOOKUP($A4,'90 J'!$A:$J,10,FALSE),"")</f>
        <v>0</v>
      </c>
      <c r="G4" s="34"/>
      <c r="H4" s="34"/>
      <c r="I4" s="34"/>
      <c r="J4" s="34">
        <f t="shared" ref="J4:J7" si="0">IF(F4="E","E",IF(G4="E","E",IF(H4="E","E",IF(I4="E","E",IF(F4="R","R",IF(G4="R","R",IF(H4="R","R",IF(I4="R","R",IF(F4="WD","WD",IF(G4="WD","WD",IF(H4="WD","WD",IF(I4="WD","WD",SUM($F4:$I4)))))))))))))</f>
        <v>0</v>
      </c>
      <c r="K4" s="35">
        <f>IFERROR(RANK(J4,J4:J7,1),4)</f>
        <v>1</v>
      </c>
      <c r="L4" s="39">
        <f>IF(COUNTIF(J4:J7,"&gt;0")&lt;3,"E",(IF(COUNTIF(K4:K7,1)=4,SUMIF(K4:K7,1,J4:J7)/4*3,SUMIF(K4:K7,1,J4:J7))+(IF(COUNTIF(K4:K7,2)=3,SUMIF(K4:K7,2,J4:J7)/3*2,SUMIF(K4:K7,2,J4:J7))+(IF(COUNTIF(K4:K7,3)=2,SUMIF(K4:K7,3,J4:J7)/2,SUMIF(K4:K7,3,J4:J7))))))</f>
        <v>65</v>
      </c>
      <c r="M4" s="40">
        <f>IFERROR(RANK(L4,L$4:L$28,1),"")</f>
        <v>1</v>
      </c>
    </row>
    <row r="5" spans="1:13" ht="14.25" customHeight="1" x14ac:dyDescent="0.15">
      <c r="A5" s="80">
        <v>203</v>
      </c>
      <c r="B5" s="3" t="str">
        <f>IFERROR(VLOOKUP($A5,Entries!$A:$F,2,FALSE),"")</f>
        <v>J</v>
      </c>
      <c r="C5" s="3" t="str">
        <f>IFERROR(VLOOKUP($A5,Entries!$A:$F,4,FALSE),"")</f>
        <v>Alice Tollworthy</v>
      </c>
      <c r="D5" s="3" t="str">
        <f>IFERROR(VLOOKUP($A5,Entries!$A:$F,5,FALSE),"")</f>
        <v>Beau</v>
      </c>
      <c r="E5" s="3" t="str">
        <f>IFERROR(VLOOKUP($A5,Entries!$A:$F,6,FALSE),"")</f>
        <v>Bath Bubbles</v>
      </c>
      <c r="F5" s="34">
        <f>IFERROR(VLOOKUP($A5,'90 J'!$A:$J,10,FALSE),"")</f>
        <v>29.3</v>
      </c>
      <c r="G5" s="34"/>
      <c r="H5" s="34"/>
      <c r="I5" s="34"/>
      <c r="J5" s="34">
        <f t="shared" si="0"/>
        <v>29.3</v>
      </c>
      <c r="K5" s="35">
        <f>IFERROR(RANK(J5,J4:J7,1),4)</f>
        <v>2</v>
      </c>
      <c r="L5" s="41"/>
      <c r="M5" s="41"/>
    </row>
    <row r="6" spans="1:13" ht="14.25" customHeight="1" x14ac:dyDescent="0.15">
      <c r="A6" s="80">
        <v>204</v>
      </c>
      <c r="B6" s="3" t="str">
        <f>IFERROR(VLOOKUP($A6,Entries!$A:$F,2,FALSE),"")</f>
        <v>J</v>
      </c>
      <c r="C6" s="3" t="str">
        <f>IFERROR(VLOOKUP($A6,Entries!$A:$F,4,FALSE),"")</f>
        <v>Nikki Cox</v>
      </c>
      <c r="D6" s="3" t="str">
        <f>IFERROR(VLOOKUP($A6,Entries!$A:$F,5,FALSE),"")</f>
        <v>Blackthorn Plover</v>
      </c>
      <c r="E6" s="3" t="str">
        <f>IFERROR(VLOOKUP($A6,Entries!$A:$F,6,FALSE),"")</f>
        <v>Bath Bubbles</v>
      </c>
      <c r="F6" s="34">
        <f>IFERROR(VLOOKUP($A6,'90 J'!$A:$J,10,FALSE),"")</f>
        <v>35.700000000000003</v>
      </c>
      <c r="G6" s="34"/>
      <c r="H6" s="34"/>
      <c r="I6" s="34"/>
      <c r="J6" s="34">
        <f t="shared" si="0"/>
        <v>35.700000000000003</v>
      </c>
      <c r="K6" s="35">
        <f>IFERROR(RANK(J6,J4:J7,1),4)</f>
        <v>3</v>
      </c>
      <c r="L6" s="41"/>
      <c r="M6" s="41"/>
    </row>
    <row r="7" spans="1:13" ht="14.25" customHeight="1" x14ac:dyDescent="0.15">
      <c r="A7" s="80">
        <v>205</v>
      </c>
      <c r="B7" s="3" t="str">
        <f>IFERROR(VLOOKUP($A7,Entries!$A:$F,2,FALSE),"")</f>
        <v>J</v>
      </c>
      <c r="C7" s="3" t="str">
        <f>IFERROR(VLOOKUP($A7,Entries!$A:$F,4,FALSE),"")</f>
        <v>Jess Wills</v>
      </c>
      <c r="D7" s="3" t="str">
        <f>IFERROR(VLOOKUP($A7,Entries!$A:$F,5,FALSE),"")</f>
        <v>French Lady</v>
      </c>
      <c r="E7" s="3" t="str">
        <f>IFERROR(VLOOKUP($A7,Entries!$A:$F,6,FALSE),"")</f>
        <v>Bath Bubbles</v>
      </c>
      <c r="F7" s="34">
        <f>IFERROR(VLOOKUP($A7,'90 J'!$A:$J,10,FALSE),"")</f>
        <v>40.299999999999997</v>
      </c>
      <c r="G7" s="34"/>
      <c r="H7" s="34"/>
      <c r="I7" s="34"/>
      <c r="J7" s="34">
        <f t="shared" si="0"/>
        <v>40.299999999999997</v>
      </c>
      <c r="K7" s="35">
        <f>IFERROR(RANK(J7,J4:J7,1),4)</f>
        <v>4</v>
      </c>
      <c r="L7" s="42"/>
      <c r="M7" s="42"/>
    </row>
    <row r="8" spans="1:13" s="76" customFormat="1" ht="7.5" customHeight="1" x14ac:dyDescent="0.15">
      <c r="A8" s="36"/>
      <c r="B8" s="29" t="str">
        <f>IFERROR(VLOOKUP($A8,Entries!$A:$F,2,FALSE),"")</f>
        <v/>
      </c>
      <c r="C8" s="29" t="str">
        <f>IFERROR(VLOOKUP($A8,Entries!$A:$F,4,FALSE),"")</f>
        <v/>
      </c>
      <c r="D8" s="29" t="str">
        <f>IFERROR(VLOOKUP($A8,Entries!$A:$F,5,FALSE),"")</f>
        <v/>
      </c>
      <c r="E8" s="29" t="str">
        <f>IFERROR(VLOOKUP($A8,Entries!$A:$F,6,FALSE),"")</f>
        <v/>
      </c>
      <c r="F8" s="26" t="str">
        <f>IFERROR(VLOOKUP($A8,'90 J'!$A:$J,10,FALSE),"")</f>
        <v/>
      </c>
      <c r="G8" s="26"/>
      <c r="H8" s="26"/>
      <c r="I8" s="26"/>
      <c r="L8" s="43"/>
      <c r="M8" s="43"/>
    </row>
    <row r="9" spans="1:13" s="76" customFormat="1" ht="14.25" customHeight="1" x14ac:dyDescent="0.15">
      <c r="A9" s="80">
        <v>221</v>
      </c>
      <c r="B9" s="3" t="str">
        <f>IFERROR(VLOOKUP($A9,Entries!$A:$F,2,FALSE),"")</f>
        <v>J</v>
      </c>
      <c r="C9" s="3" t="str">
        <f>IFERROR(VLOOKUP($A9,Entries!$A:$F,4,FALSE),"")</f>
        <v>Luke Bull</v>
      </c>
      <c r="D9" s="3" t="str">
        <f>IFERROR(VLOOKUP($A9,Entries!$A:$F,5,FALSE),"")</f>
        <v>Langson Bluebell</v>
      </c>
      <c r="E9" s="3" t="str">
        <f>IFERROR(VLOOKUP($A9,Entries!$A:$F,6,FALSE),"")</f>
        <v>Bath Bombs</v>
      </c>
      <c r="F9" s="34">
        <f>IFERROR(VLOOKUP($A9,'90 J'!$A:$J,10,FALSE),"")</f>
        <v>29.3</v>
      </c>
      <c r="G9" s="34"/>
      <c r="H9" s="34"/>
      <c r="I9" s="34"/>
      <c r="J9" s="34">
        <f t="shared" ref="J9:J12" si="1">IF(F9="E","E",IF(G9="E","E",IF(H9="E","E",IF(I9="E","E",IF(F9="R","R",IF(G9="R","R",IF(H9="R","R",IF(I9="R","R",IF(F9="WD","WD",IF(G9="WD","WD",IF(H9="WD","WD",IF(I9="WD","WD",SUM($F9:$I9)))))))))))))</f>
        <v>29.3</v>
      </c>
      <c r="K9" s="35">
        <f>IFERROR(RANK(J9,J9:J12,1),4)</f>
        <v>1</v>
      </c>
      <c r="L9" s="39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109.7</v>
      </c>
      <c r="M9" s="40">
        <f>IFERROR(RANK(L9,L$4:L$28,1),"")</f>
        <v>2</v>
      </c>
    </row>
    <row r="10" spans="1:13" s="76" customFormat="1" ht="14.25" customHeight="1" x14ac:dyDescent="0.15">
      <c r="A10" s="80">
        <v>222</v>
      </c>
      <c r="B10" s="3" t="str">
        <f>IFERROR(VLOOKUP($A10,Entries!$A:$F,2,FALSE),"")</f>
        <v>J</v>
      </c>
      <c r="C10" s="3" t="str">
        <f>IFERROR(VLOOKUP($A10,Entries!$A:$F,4,FALSE),"")</f>
        <v>Gemma Holdway</v>
      </c>
      <c r="D10" s="3" t="str">
        <f>IFERROR(VLOOKUP($A10,Entries!$A:$F,5,FALSE),"")</f>
        <v>Alpha Delta Whisky</v>
      </c>
      <c r="E10" s="3" t="str">
        <f>IFERROR(VLOOKUP($A10,Entries!$A:$F,6,FALSE),"")</f>
        <v>Bath Bombs</v>
      </c>
      <c r="F10" s="34">
        <f>IFERROR(VLOOKUP($A10,'90 J'!$A:$J,10,FALSE),"")</f>
        <v>36.799999999999997</v>
      </c>
      <c r="G10" s="34"/>
      <c r="H10" s="34"/>
      <c r="I10" s="34"/>
      <c r="J10" s="34">
        <f t="shared" si="1"/>
        <v>36.799999999999997</v>
      </c>
      <c r="K10" s="35">
        <f>IFERROR(RANK(J10,J9:J12,1),4)</f>
        <v>2</v>
      </c>
      <c r="L10" s="41"/>
      <c r="M10" s="41"/>
    </row>
    <row r="11" spans="1:13" s="76" customFormat="1" ht="14.25" customHeight="1" x14ac:dyDescent="0.15">
      <c r="A11" s="80">
        <v>223</v>
      </c>
      <c r="B11" s="3" t="str">
        <f>IFERROR(VLOOKUP($A11,Entries!$A:$F,2,FALSE),"")</f>
        <v>J</v>
      </c>
      <c r="C11" s="3" t="str">
        <f>IFERROR(VLOOKUP($A11,Entries!$A:$F,4,FALSE),"")</f>
        <v>Alison Swait</v>
      </c>
      <c r="D11" s="3" t="str">
        <f>IFERROR(VLOOKUP($A11,Entries!$A:$F,5,FALSE),"")</f>
        <v>Hugo</v>
      </c>
      <c r="E11" s="3" t="str">
        <f>IFERROR(VLOOKUP($A11,Entries!$A:$F,6,FALSE),"")</f>
        <v>Bath Bombs</v>
      </c>
      <c r="F11" s="34">
        <f>IFERROR(VLOOKUP($A11,'90 J'!$A:$J,10,FALSE),"")</f>
        <v>43.6</v>
      </c>
      <c r="G11" s="34"/>
      <c r="H11" s="34"/>
      <c r="I11" s="34"/>
      <c r="J11" s="34">
        <f t="shared" si="1"/>
        <v>43.6</v>
      </c>
      <c r="K11" s="35">
        <f>IFERROR(RANK(J11,J9:J12,1),4)</f>
        <v>3</v>
      </c>
      <c r="L11" s="41"/>
      <c r="M11" s="41"/>
    </row>
    <row r="12" spans="1:13" s="76" customFormat="1" ht="14.25" customHeight="1" x14ac:dyDescent="0.15">
      <c r="A12" s="80">
        <v>224</v>
      </c>
      <c r="B12" s="3" t="str">
        <f>IFERROR(VLOOKUP($A12,Entries!$A:$F,2,FALSE),"")</f>
        <v>J</v>
      </c>
      <c r="C12" s="3" t="str">
        <f>IFERROR(VLOOKUP($A12,Entries!$A:$F,4,FALSE),"")</f>
        <v>Melane Sheppard</v>
      </c>
      <c r="D12" s="3" t="str">
        <f>IFERROR(VLOOKUP($A12,Entries!$A:$F,5,FALSE),"")</f>
        <v>TBC</v>
      </c>
      <c r="E12" s="3" t="str">
        <f>IFERROR(VLOOKUP($A12,Entries!$A:$F,6,FALSE),"")</f>
        <v>Bath Bombs</v>
      </c>
      <c r="F12" s="34" t="str">
        <f>IFERROR(VLOOKUP($A12,'90 J'!$A:$J,10,FALSE),"")</f>
        <v>WD</v>
      </c>
      <c r="G12" s="34"/>
      <c r="H12" s="34"/>
      <c r="I12" s="34"/>
      <c r="J12" s="34" t="str">
        <f t="shared" si="1"/>
        <v>WD</v>
      </c>
      <c r="K12" s="35">
        <f>IFERROR(RANK(J12,J9:J12,1),4)</f>
        <v>4</v>
      </c>
      <c r="L12" s="42"/>
      <c r="M12" s="42"/>
    </row>
    <row r="13" spans="1:13" s="76" customFormat="1" ht="7.5" customHeight="1" x14ac:dyDescent="0.15">
      <c r="A13" s="36"/>
      <c r="B13" s="29" t="str">
        <f>IFERROR(VLOOKUP($A13,Entries!$A:$F,2,FALSE),"")</f>
        <v/>
      </c>
      <c r="C13" s="29" t="str">
        <f>IFERROR(VLOOKUP($A13,Entries!$A:$F,4,FALSE),"")</f>
        <v/>
      </c>
      <c r="D13" s="29" t="str">
        <f>IFERROR(VLOOKUP($A13,Entries!$A:$F,5,FALSE),"")</f>
        <v/>
      </c>
      <c r="E13" s="29" t="str">
        <f>IFERROR(VLOOKUP($A13,Entries!$A:$F,6,FALSE),"")</f>
        <v/>
      </c>
      <c r="F13" s="26" t="str">
        <f>IFERROR(VLOOKUP($A13,'90 J'!$A:$J,10,FALSE),"")</f>
        <v/>
      </c>
      <c r="G13" s="26"/>
      <c r="H13" s="26"/>
      <c r="I13" s="26"/>
      <c r="L13" s="43"/>
      <c r="M13" s="43"/>
    </row>
    <row r="14" spans="1:13" s="76" customFormat="1" ht="14.25" customHeight="1" x14ac:dyDescent="0.15">
      <c r="A14" s="80">
        <v>206</v>
      </c>
      <c r="B14" s="3" t="str">
        <f>IFERROR(VLOOKUP($A14,Entries!$A:$F,2,FALSE),"")</f>
        <v>J</v>
      </c>
      <c r="C14" s="3" t="str">
        <f>IFERROR(VLOOKUP($A14,Entries!$A:$F,4,FALSE),"")</f>
        <v>Victoria Stacey</v>
      </c>
      <c r="D14" s="3" t="str">
        <f>IFERROR(VLOOKUP($A14,Entries!$A:$F,5,FALSE),"")</f>
        <v>Highdale Autumn Sunrise</v>
      </c>
      <c r="E14" s="3" t="str">
        <f>IFERROR(VLOOKUP($A14,Entries!$A:$F,6,FALSE),"")</f>
        <v>Berkeley</v>
      </c>
      <c r="F14" s="34">
        <f>IFERROR(VLOOKUP($A14,'90 J'!$A:$J,10,FALSE),"")</f>
        <v>64.099999999999994</v>
      </c>
      <c r="G14" s="34"/>
      <c r="H14" s="34"/>
      <c r="I14" s="34"/>
      <c r="J14" s="34">
        <f t="shared" ref="J14:J17" si="2">IF(F14="E","E",IF(G14="E","E",IF(H14="E","E",IF(I14="E","E",IF(F14="R","R",IF(G14="R","R",IF(H14="R","R",IF(I14="R","R",IF(F14="WD","WD",IF(G14="WD","WD",IF(H14="WD","WD",IF(I14="WD","WD",SUM($F14:$I14)))))))))))))</f>
        <v>64.099999999999994</v>
      </c>
      <c r="K14" s="35">
        <f>IFERROR(RANK(J14,J14:J17,1),4)</f>
        <v>3</v>
      </c>
      <c r="L14" s="39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150.89999999999998</v>
      </c>
      <c r="M14" s="40">
        <f>IFERROR(RANK(L14,L$4:L$28,1),"")</f>
        <v>5</v>
      </c>
    </row>
    <row r="15" spans="1:13" s="76" customFormat="1" ht="14.25" customHeight="1" x14ac:dyDescent="0.15">
      <c r="A15" s="80">
        <v>207</v>
      </c>
      <c r="B15" s="3" t="str">
        <f>IFERROR(VLOOKUP($A15,Entries!$A:$F,2,FALSE),"")</f>
        <v>J</v>
      </c>
      <c r="C15" s="3" t="str">
        <f>IFERROR(VLOOKUP($A15,Entries!$A:$F,4,FALSE),"")</f>
        <v>Naomi Watkins</v>
      </c>
      <c r="D15" s="3" t="str">
        <f>IFERROR(VLOOKUP($A15,Entries!$A:$F,5,FALSE),"")</f>
        <v>Roswat Ranger</v>
      </c>
      <c r="E15" s="3" t="str">
        <f>IFERROR(VLOOKUP($A15,Entries!$A:$F,6,FALSE),"")</f>
        <v>Berkeley</v>
      </c>
      <c r="F15" s="34" t="str">
        <f>IFERROR(VLOOKUP($A15,'90 J'!$A:$J,10,FALSE),"")</f>
        <v>E</v>
      </c>
      <c r="G15" s="34"/>
      <c r="H15" s="34"/>
      <c r="I15" s="34"/>
      <c r="J15" s="34" t="str">
        <f t="shared" si="2"/>
        <v>E</v>
      </c>
      <c r="K15" s="35">
        <f>IFERROR(RANK(J15,J14:J17,1),4)</f>
        <v>4</v>
      </c>
      <c r="L15" s="41"/>
      <c r="M15" s="41"/>
    </row>
    <row r="16" spans="1:13" s="76" customFormat="1" ht="14.25" customHeight="1" x14ac:dyDescent="0.15">
      <c r="A16" s="80">
        <v>208</v>
      </c>
      <c r="B16" s="3" t="str">
        <f>IFERROR(VLOOKUP($A16,Entries!$A:$F,2,FALSE),"")</f>
        <v>J</v>
      </c>
      <c r="C16" s="3" t="str">
        <f>IFERROR(VLOOKUP($A16,Entries!$A:$F,4,FALSE),"")</f>
        <v>Noolie Gregory</v>
      </c>
      <c r="D16" s="3" t="str">
        <f>IFERROR(VLOOKUP($A16,Entries!$A:$F,5,FALSE),"")</f>
        <v>Harvey</v>
      </c>
      <c r="E16" s="3" t="str">
        <f>IFERROR(VLOOKUP($A16,Entries!$A:$F,6,FALSE),"")</f>
        <v>Berkeley</v>
      </c>
      <c r="F16" s="34">
        <f>IFERROR(VLOOKUP($A16,'90 J'!$A:$J,10,FALSE),"")</f>
        <v>47.099999999999994</v>
      </c>
      <c r="G16" s="34"/>
      <c r="H16" s="34"/>
      <c r="I16" s="34"/>
      <c r="J16" s="34">
        <f t="shared" si="2"/>
        <v>47.099999999999994</v>
      </c>
      <c r="K16" s="35">
        <f>IFERROR(RANK(J16,J14:J17,1),4)</f>
        <v>2</v>
      </c>
      <c r="L16" s="41"/>
      <c r="M16" s="41"/>
    </row>
    <row r="17" spans="1:13" s="76" customFormat="1" ht="14.25" customHeight="1" x14ac:dyDescent="0.15">
      <c r="A17" s="80">
        <v>209</v>
      </c>
      <c r="B17" s="3" t="str">
        <f>IFERROR(VLOOKUP($A17,Entries!$A:$F,2,FALSE),"")</f>
        <v>J</v>
      </c>
      <c r="C17" s="3" t="str">
        <f>IFERROR(VLOOKUP($A17,Entries!$A:$F,4,FALSE),"")</f>
        <v>Sarah Raymond</v>
      </c>
      <c r="D17" s="3" t="str">
        <f>IFERROR(VLOOKUP($A17,Entries!$A:$F,5,FALSE),"")</f>
        <v>Rio</v>
      </c>
      <c r="E17" s="3" t="str">
        <f>IFERROR(VLOOKUP($A17,Entries!$A:$F,6,FALSE),"")</f>
        <v>Berkeley</v>
      </c>
      <c r="F17" s="34">
        <f>IFERROR(VLOOKUP($A17,'90 J'!$A:$J,10,FALSE),"")</f>
        <v>39.700000000000003</v>
      </c>
      <c r="G17" s="34"/>
      <c r="H17" s="34"/>
      <c r="I17" s="34"/>
      <c r="J17" s="34">
        <f t="shared" si="2"/>
        <v>39.700000000000003</v>
      </c>
      <c r="K17" s="35">
        <f>IFERROR(RANK(J17,J14:J17,1),4)</f>
        <v>1</v>
      </c>
      <c r="L17" s="42"/>
      <c r="M17" s="42"/>
    </row>
    <row r="18" spans="1:13" ht="7.5" customHeight="1" x14ac:dyDescent="0.15">
      <c r="A18" s="36"/>
      <c r="B18" s="29" t="str">
        <f>IFERROR(VLOOKUP($A18,Entries!$A:$F,2,FALSE),"")</f>
        <v/>
      </c>
      <c r="C18" s="29" t="str">
        <f>IFERROR(VLOOKUP($A18,Entries!$A:$F,4,FALSE),"")</f>
        <v/>
      </c>
      <c r="D18" s="29" t="str">
        <f>IFERROR(VLOOKUP($A18,Entries!$A:$F,5,FALSE),"")</f>
        <v/>
      </c>
      <c r="E18" s="29" t="str">
        <f>IFERROR(VLOOKUP($A18,Entries!$A:$F,6,FALSE),"")</f>
        <v/>
      </c>
      <c r="F18" s="26" t="str">
        <f>IFERROR(VLOOKUP($A18,'90 J'!$A:$J,10,FALSE),"")</f>
        <v/>
      </c>
      <c r="G18" s="26"/>
      <c r="H18" s="26"/>
      <c r="I18" s="26"/>
      <c r="L18" s="43"/>
      <c r="M18" s="43"/>
    </row>
    <row r="19" spans="1:13" ht="14.25" customHeight="1" x14ac:dyDescent="0.15">
      <c r="A19" s="80">
        <v>216</v>
      </c>
      <c r="B19" s="3" t="str">
        <f>IFERROR(VLOOKUP($A19,Entries!$A:$F,2,FALSE),"")</f>
        <v>J</v>
      </c>
      <c r="C19" s="3" t="str">
        <f>IFERROR(VLOOKUP($A19,Entries!$A:$F,4,FALSE),"")</f>
        <v>Sara Cloke</v>
      </c>
      <c r="D19" s="3" t="str">
        <f>IFERROR(VLOOKUP($A19,Entries!$A:$F,5,FALSE),"")</f>
        <v>Bag of Diamonds</v>
      </c>
      <c r="E19" s="3" t="str">
        <f>IFERROR(VLOOKUP($A19,Entries!$A:$F,6,FALSE),"")</f>
        <v>Cotswold Edge</v>
      </c>
      <c r="F19" s="34">
        <f>IFERROR(VLOOKUP($A19,'90 J'!$A:$J,10,FALSE),"")</f>
        <v>50.8</v>
      </c>
      <c r="G19" s="34"/>
      <c r="H19" s="34"/>
      <c r="I19" s="34"/>
      <c r="J19" s="34">
        <f t="shared" ref="J19:J27" si="3">IF(F19="E","E",IF(G19="E","E",IF(H19="E","E",IF(I19="E","E",IF(F19="R","R",IF(G19="R","R",IF(H19="R","R",IF(I19="R","R",IF(F19="WD","WD",IF(G19="WD","WD",IF(H19="WD","WD",IF(I19="WD","WD",SUM($F19:$I19)))))))))))))</f>
        <v>50.8</v>
      </c>
      <c r="K19" s="35">
        <f>IFERROR(RANK(J19,J19:J22,1),4)</f>
        <v>2</v>
      </c>
      <c r="L19" s="39">
        <f>IF(COUNTIF(J19:J22,"&gt;0")&lt;3,"E",(IF(COUNTIF(K19:K22,1)=4,SUMIF(K19:K22,1,J19:J22)/4*3,SUMIF(K19:K22,1,J19:J22))+(IF(COUNTIF(K19:K22,2)=3,SUMIF(K19:K22,2,J19:J22)/3*2,SUMIF(K19:K22,2,J19:J22))+(IF(COUNTIF(K19:K22,3)=2,SUMIF(K19:K22,3,J19:J22)/2,SUMIF(K19:K22,3,J19:J22))))))</f>
        <v>141.69999999999999</v>
      </c>
      <c r="M19" s="40">
        <f>IFERROR(RANK(L19,L$4:L$28,1),"")</f>
        <v>4</v>
      </c>
    </row>
    <row r="20" spans="1:13" ht="14.25" customHeight="1" x14ac:dyDescent="0.15">
      <c r="A20" s="80">
        <v>217</v>
      </c>
      <c r="B20" s="3" t="str">
        <f>IFERROR(VLOOKUP($A20,Entries!$A:$F,2,FALSE),"")</f>
        <v>J</v>
      </c>
      <c r="C20" s="3" t="str">
        <f>IFERROR(VLOOKUP($A20,Entries!$A:$F,4,FALSE),"")</f>
        <v>Mark Winston-Dacis</v>
      </c>
      <c r="D20" s="3" t="str">
        <f>IFERROR(VLOOKUP($A20,Entries!$A:$F,5,FALSE),"")</f>
        <v>Carran Lad</v>
      </c>
      <c r="E20" s="3" t="str">
        <f>IFERROR(VLOOKUP($A20,Entries!$A:$F,6,FALSE),"")</f>
        <v>Cotswold Edge</v>
      </c>
      <c r="F20" s="34" t="str">
        <f>IFERROR(VLOOKUP($A20,'90 J'!$A:$J,10,FALSE),"")</f>
        <v>WD</v>
      </c>
      <c r="G20" s="34"/>
      <c r="H20" s="34"/>
      <c r="I20" s="34"/>
      <c r="J20" s="34" t="str">
        <f t="shared" si="3"/>
        <v>WD</v>
      </c>
      <c r="K20" s="35">
        <f>IFERROR(RANK(J20,J19:J22,1),4)</f>
        <v>4</v>
      </c>
      <c r="L20" s="41"/>
      <c r="M20" s="41"/>
    </row>
    <row r="21" spans="1:13" ht="14.25" customHeight="1" x14ac:dyDescent="0.15">
      <c r="A21" s="80">
        <v>218</v>
      </c>
      <c r="B21" s="3" t="str">
        <f>IFERROR(VLOOKUP($A21,Entries!$A:$F,2,FALSE),"")</f>
        <v>J</v>
      </c>
      <c r="C21" s="3" t="str">
        <f>IFERROR(VLOOKUP($A21,Entries!$A:$F,4,FALSE),"")</f>
        <v>Cara McDonagh</v>
      </c>
      <c r="D21" s="3" t="str">
        <f>IFERROR(VLOOKUP($A21,Entries!$A:$F,5,FALSE),"")</f>
        <v>Woody</v>
      </c>
      <c r="E21" s="3" t="str">
        <f>IFERROR(VLOOKUP($A21,Entries!$A:$F,6,FALSE),"")</f>
        <v>Cotswold Edge</v>
      </c>
      <c r="F21" s="34">
        <f>IFERROR(VLOOKUP($A21,'90 J'!$A:$J,10,FALSE),"")</f>
        <v>55.4</v>
      </c>
      <c r="G21" s="34"/>
      <c r="H21" s="34"/>
      <c r="I21" s="34"/>
      <c r="J21" s="34">
        <f t="shared" si="3"/>
        <v>55.4</v>
      </c>
      <c r="K21" s="35">
        <f>IFERROR(RANK(J21,J19:J22,1),4)</f>
        <v>3</v>
      </c>
      <c r="L21" s="41"/>
      <c r="M21" s="41"/>
    </row>
    <row r="22" spans="1:13" ht="14.25" customHeight="1" x14ac:dyDescent="0.15">
      <c r="A22" s="80">
        <v>219</v>
      </c>
      <c r="B22" s="3" t="str">
        <f>IFERROR(VLOOKUP($A22,Entries!$A:$F,2,FALSE),"")</f>
        <v>J</v>
      </c>
      <c r="C22" s="3" t="str">
        <f>IFERROR(VLOOKUP($A22,Entries!$A:$F,4,FALSE),"")</f>
        <v>Zoe Fogg</v>
      </c>
      <c r="D22" s="3" t="str">
        <f>IFERROR(VLOOKUP($A22,Entries!$A:$F,5,FALSE),"")</f>
        <v>Barney One Spot</v>
      </c>
      <c r="E22" s="3" t="str">
        <f>IFERROR(VLOOKUP($A22,Entries!$A:$F,6,FALSE),"")</f>
        <v>Cotswold Edge</v>
      </c>
      <c r="F22" s="34">
        <f>IFERROR(VLOOKUP($A22,'90 J'!$A:$J,10,FALSE),"")</f>
        <v>35.5</v>
      </c>
      <c r="G22" s="34"/>
      <c r="H22" s="34"/>
      <c r="I22" s="34"/>
      <c r="J22" s="34">
        <f t="shared" si="3"/>
        <v>35.5</v>
      </c>
      <c r="K22" s="35">
        <f>IFERROR(RANK(J22,J19:J22,1),4)</f>
        <v>1</v>
      </c>
      <c r="L22" s="42"/>
      <c r="M22" s="42"/>
    </row>
    <row r="23" spans="1:13" ht="7.5" customHeight="1" x14ac:dyDescent="0.15">
      <c r="A23" s="36"/>
      <c r="B23" s="29" t="str">
        <f>IFERROR(VLOOKUP($A23,Entries!$A:$F,2,FALSE),"")</f>
        <v/>
      </c>
      <c r="C23" s="29" t="str">
        <f>IFERROR(VLOOKUP($A23,Entries!$A:$F,4,FALSE),"")</f>
        <v/>
      </c>
      <c r="D23" s="29" t="str">
        <f>IFERROR(VLOOKUP($A23,Entries!$A:$F,5,FALSE),"")</f>
        <v/>
      </c>
      <c r="E23" s="29" t="str">
        <f>IFERROR(VLOOKUP($A23,Entries!$A:$F,6,FALSE),"")</f>
        <v/>
      </c>
      <c r="F23" s="26" t="str">
        <f>IFERROR(VLOOKUP($A23,'90 J'!$A:$J,10,FALSE),"")</f>
        <v/>
      </c>
      <c r="G23" s="26"/>
      <c r="H23" s="26"/>
      <c r="I23" s="26"/>
      <c r="L23" s="43"/>
      <c r="M23" s="43"/>
    </row>
    <row r="24" spans="1:13" ht="14.25" customHeight="1" x14ac:dyDescent="0.15">
      <c r="A24" s="80">
        <v>211</v>
      </c>
      <c r="B24" s="3" t="str">
        <f>IFERROR(VLOOKUP($A24,Entries!$A:$F,2,FALSE),"")</f>
        <v>J</v>
      </c>
      <c r="C24" s="3" t="str">
        <f>IFERROR(VLOOKUP($A24,Entries!$A:$F,4,FALSE),"")</f>
        <v>Alice Dalton</v>
      </c>
      <c r="D24" s="3" t="str">
        <f>IFERROR(VLOOKUP($A24,Entries!$A:$F,5,FALSE),"")</f>
        <v>Wonderland TH</v>
      </c>
      <c r="E24" s="3" t="str">
        <f>IFERROR(VLOOKUP($A24,Entries!$A:$F,6,FALSE),"")</f>
        <v>VWH</v>
      </c>
      <c r="F24" s="34">
        <f>IFERROR(VLOOKUP($A24,'90 J'!$A:$J,10,FALSE),"")</f>
        <v>34.5</v>
      </c>
      <c r="G24" s="34"/>
      <c r="H24" s="34"/>
      <c r="I24" s="34"/>
      <c r="J24" s="34">
        <f t="shared" si="3"/>
        <v>34.5</v>
      </c>
      <c r="K24" s="35">
        <f>IFERROR(RANK(J24,J24:J27,1),4)</f>
        <v>1</v>
      </c>
      <c r="L24" s="39">
        <f>IF(COUNTIF(J24:J27,"&gt;0")&lt;3,"E",(IF(COUNTIF(K24:K27,1)=4,SUMIF(K24:K27,1,J24:J27)/4*3,SUMIF(K24:K27,1,J24:J27))+(IF(COUNTIF(K24:K27,2)=3,SUMIF(K24:K27,2,J24:J27)/3*2,SUMIF(K24:K27,2,J24:J27))+(IF(COUNTIF(K24:K27,3)=2,SUMIF(K24:K27,3,J24:J27)/2,SUMIF(K24:K27,3,J24:J27))))))</f>
        <v>110.39999999999999</v>
      </c>
      <c r="M24" s="40">
        <f>IFERROR(RANK(L24,L$4:L$28,1),"")</f>
        <v>3</v>
      </c>
    </row>
    <row r="25" spans="1:13" ht="14.25" customHeight="1" x14ac:dyDescent="0.15">
      <c r="A25" s="80">
        <v>212</v>
      </c>
      <c r="B25" s="3" t="str">
        <f>IFERROR(VLOOKUP($A25,Entries!$A:$F,2,FALSE),"")</f>
        <v>J</v>
      </c>
      <c r="C25" s="3" t="str">
        <f>IFERROR(VLOOKUP($A25,Entries!$A:$F,4,FALSE),"")</f>
        <v>Emma Roberts</v>
      </c>
      <c r="D25" s="3" t="str">
        <f>IFERROR(VLOOKUP($A25,Entries!$A:$F,5,FALSE),"")</f>
        <v>Two Tone Legacy</v>
      </c>
      <c r="E25" s="3" t="str">
        <f>IFERROR(VLOOKUP($A25,Entries!$A:$F,6,FALSE),"")</f>
        <v>VWH</v>
      </c>
      <c r="F25" s="34">
        <f>IFERROR(VLOOKUP($A25,'90 J'!$A:$J,10,FALSE),"")</f>
        <v>35.299999999999997</v>
      </c>
      <c r="G25" s="34"/>
      <c r="H25" s="34"/>
      <c r="I25" s="34"/>
      <c r="J25" s="34">
        <f t="shared" si="3"/>
        <v>35.299999999999997</v>
      </c>
      <c r="K25" s="35">
        <f>IFERROR(RANK(J25,J24:J27,1),4)</f>
        <v>2</v>
      </c>
      <c r="L25" s="41"/>
      <c r="M25" s="41"/>
    </row>
    <row r="26" spans="1:13" ht="14.25" customHeight="1" x14ac:dyDescent="0.15">
      <c r="A26" s="80">
        <v>213</v>
      </c>
      <c r="B26" s="3" t="str">
        <f>IFERROR(VLOOKUP($A26,Entries!$A:$F,2,FALSE),"")</f>
        <v>J</v>
      </c>
      <c r="C26" s="3" t="str">
        <f>IFERROR(VLOOKUP($A26,Entries!$A:$F,4,FALSE),"")</f>
        <v>Sally Anderson</v>
      </c>
      <c r="D26" s="3" t="str">
        <f>IFERROR(VLOOKUP($A26,Entries!$A:$F,5,FALSE),"")</f>
        <v>Stonehavens One Dream</v>
      </c>
      <c r="E26" s="3" t="str">
        <f>IFERROR(VLOOKUP($A26,Entries!$A:$F,6,FALSE),"")</f>
        <v>VWH</v>
      </c>
      <c r="F26" s="34" t="str">
        <f>IFERROR(VLOOKUP($A26,'90 J'!$A:$J,10,FALSE),"")</f>
        <v>E</v>
      </c>
      <c r="G26" s="34"/>
      <c r="H26" s="34"/>
      <c r="I26" s="34"/>
      <c r="J26" s="34" t="str">
        <f t="shared" si="3"/>
        <v>E</v>
      </c>
      <c r="K26" s="35">
        <f>IFERROR(RANK(J26,J24:J27,1),4)</f>
        <v>4</v>
      </c>
      <c r="L26" s="41"/>
      <c r="M26" s="41"/>
    </row>
    <row r="27" spans="1:13" ht="14.25" customHeight="1" x14ac:dyDescent="0.15">
      <c r="A27" s="80">
        <v>214</v>
      </c>
      <c r="B27" s="3" t="str">
        <f>IFERROR(VLOOKUP($A27,Entries!$A:$F,2,FALSE),"")</f>
        <v>J</v>
      </c>
      <c r="C27" s="3" t="str">
        <f>IFERROR(VLOOKUP($A27,Entries!$A:$F,4,FALSE),"")</f>
        <v>Kerry Alexander</v>
      </c>
      <c r="D27" s="3" t="str">
        <f>IFERROR(VLOOKUP($A27,Entries!$A:$F,5,FALSE),"")</f>
        <v>Brainstorm</v>
      </c>
      <c r="E27" s="3" t="str">
        <f>IFERROR(VLOOKUP($A27,Entries!$A:$F,6,FALSE),"")</f>
        <v>VWH</v>
      </c>
      <c r="F27" s="34">
        <f>IFERROR(VLOOKUP($A27,'90 J'!$A:$J,10,FALSE),"")</f>
        <v>40.599999999999994</v>
      </c>
      <c r="G27" s="34"/>
      <c r="H27" s="34"/>
      <c r="I27" s="34"/>
      <c r="J27" s="34">
        <f t="shared" si="3"/>
        <v>40.599999999999994</v>
      </c>
      <c r="K27" s="35">
        <f>IFERROR(RANK(J27,J24:J27,1),4)</f>
        <v>3</v>
      </c>
      <c r="L27" s="42"/>
      <c r="M27" s="42"/>
    </row>
    <row r="28" spans="1:13" ht="7.5" customHeight="1" x14ac:dyDescent="0.15">
      <c r="A28" s="36"/>
      <c r="B28" s="29" t="str">
        <f>IFERROR(VLOOKUP($A28,Entries!$A:$F,2,FALSE),"")</f>
        <v/>
      </c>
      <c r="C28" s="29" t="str">
        <f>IFERROR(VLOOKUP($A28,Entries!$A:$F,4,FALSE),"")</f>
        <v/>
      </c>
      <c r="D28" s="29" t="str">
        <f>IFERROR(VLOOKUP($A28,Entries!$A:$F,5,FALSE),"")</f>
        <v/>
      </c>
      <c r="E28" s="29" t="str">
        <f>IFERROR(VLOOKUP($A28,Entries!$A:$F,6,FALSE),"")</f>
        <v/>
      </c>
      <c r="F28" s="26" t="str">
        <f>IFERROR(VLOOKUP($A28,'90 I'!$A:$J,10,FALSE),"")</f>
        <v/>
      </c>
      <c r="G28" s="26"/>
      <c r="H28" s="26"/>
      <c r="I28" s="26"/>
      <c r="L28" s="43"/>
      <c r="M28" s="43"/>
    </row>
  </sheetData>
  <conditionalFormatting sqref="A4:A7 A19:A22 A24:A27">
    <cfRule type="expression" dxfId="11" priority="51">
      <formula>A4=""</formula>
    </cfRule>
  </conditionalFormatting>
  <conditionalFormatting sqref="J4:J7 J19:J22 J24:J27">
    <cfRule type="expression" dxfId="10" priority="50">
      <formula>J4=0</formula>
    </cfRule>
  </conditionalFormatting>
  <conditionalFormatting sqref="M1:M7 M18:M1048576">
    <cfRule type="duplicateValues" dxfId="9" priority="68"/>
  </conditionalFormatting>
  <conditionalFormatting sqref="A9:A12 A14:A17">
    <cfRule type="expression" dxfId="8" priority="2">
      <formula>A9=""</formula>
    </cfRule>
  </conditionalFormatting>
  <conditionalFormatting sqref="J9:J12 J14:J17">
    <cfRule type="expression" dxfId="7" priority="1">
      <formula>J9=0</formula>
    </cfRule>
  </conditionalFormatting>
  <conditionalFormatting sqref="M8:M17">
    <cfRule type="duplicateValues" dxfId="6" priority="3"/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M18"/>
  <sheetViews>
    <sheetView showGridLines="0" zoomScale="85" zoomScaleNormal="85" zoomScaleSheetLayoutView="55" workbookViewId="0">
      <pane ySplit="3" topLeftCell="A4" activePane="bottomLeft" state="frozen"/>
      <selection activeCell="C28" sqref="C28"/>
      <selection pane="bottomLeft" activeCell="B29" sqref="B29"/>
    </sheetView>
  </sheetViews>
  <sheetFormatPr defaultColWidth="9.14453125" defaultRowHeight="13.5" outlineLevelCol="1" x14ac:dyDescent="0.15"/>
  <cols>
    <col min="1" max="1" width="8.0703125" style="29" customWidth="1"/>
    <col min="2" max="2" width="8.609375" style="29" customWidth="1"/>
    <col min="3" max="5" width="24.6171875" style="29" customWidth="1"/>
    <col min="6" max="7" width="9.68359375" style="29" hidden="1" customWidth="1" outlineLevel="1"/>
    <col min="8" max="9" width="9.68359375" style="76" hidden="1" customWidth="1" outlineLevel="1"/>
    <col min="10" max="10" width="13.71875" style="76" customWidth="1" collapsed="1"/>
    <col min="11" max="11" width="9.14453125" style="76" hidden="1" customWidth="1" outlineLevel="1"/>
    <col min="12" max="12" width="13.71875" style="76" customWidth="1" collapsed="1"/>
    <col min="13" max="13" width="13.5859375" style="76" customWidth="1"/>
    <col min="14" max="16384" width="9.14453125" style="76"/>
  </cols>
  <sheetData>
    <row r="1" spans="1:13" ht="20.25" x14ac:dyDescent="0.25">
      <c r="D1" s="30" t="s">
        <v>431</v>
      </c>
    </row>
    <row r="2" spans="1:13" ht="4.5" customHeight="1" x14ac:dyDescent="0.15"/>
    <row r="3" spans="1:13" x14ac:dyDescent="0.15">
      <c r="A3" s="31" t="s">
        <v>21</v>
      </c>
      <c r="B3" s="31" t="s">
        <v>22</v>
      </c>
      <c r="C3" s="31" t="s">
        <v>1</v>
      </c>
      <c r="D3" s="31" t="s">
        <v>2</v>
      </c>
      <c r="E3" s="31" t="s">
        <v>35</v>
      </c>
      <c r="F3" s="31" t="s">
        <v>23</v>
      </c>
      <c r="G3" s="31"/>
      <c r="H3" s="32"/>
      <c r="I3" s="32"/>
      <c r="J3" s="32" t="s">
        <v>18</v>
      </c>
      <c r="K3" s="32"/>
      <c r="L3" s="33" t="s">
        <v>20</v>
      </c>
      <c r="M3" s="33" t="s">
        <v>14</v>
      </c>
    </row>
    <row r="4" spans="1:13" ht="14.25" customHeight="1" x14ac:dyDescent="0.15">
      <c r="A4" s="80">
        <v>161</v>
      </c>
      <c r="B4" s="3" t="str">
        <f>IFERROR(VLOOKUP($A4,Entries!$A:$F,2,FALSE),"")</f>
        <v>I</v>
      </c>
      <c r="C4" s="3" t="str">
        <f>IFERROR(VLOOKUP($A4,Entries!$A:$F,4,FALSE),"")</f>
        <v>Helen Reader</v>
      </c>
      <c r="D4" s="3" t="str">
        <f>IFERROR(VLOOKUP($A4,Entries!$A:$F,5,FALSE),"")</f>
        <v>Tinghely Rocket</v>
      </c>
      <c r="E4" s="3" t="str">
        <f>IFERROR(VLOOKUP($A4,Entries!$A:$F,6,FALSE),"")</f>
        <v>Cardiff &amp; Vale</v>
      </c>
      <c r="F4" s="34">
        <f>IFERROR(VLOOKUP($A4,'90 I'!$A:$J,10,FALSE),"")</f>
        <v>27.5</v>
      </c>
      <c r="G4" s="34"/>
      <c r="H4" s="34"/>
      <c r="I4" s="34"/>
      <c r="J4" s="34">
        <f t="shared" ref="J4:J7" si="0">IF(F4="E","E",IF(G4="E","E",IF(H4="E","E",IF(I4="E","E",IF(F4="R","R",IF(G4="R","R",IF(H4="R","R",IF(I4="R","R",IF(F4="WD","WD",IF(G4="WD","WD",IF(H4="WD","WD",IF(I4="WD","WD",SUM($F4:$I4)))))))))))))</f>
        <v>27.5</v>
      </c>
      <c r="K4" s="35">
        <f>IFERROR(RANK(J4,J4:J7,1),4)</f>
        <v>1</v>
      </c>
      <c r="L4" s="39">
        <f>IF(COUNTIF(J4:J7,"&gt;0")&lt;3,"E",(IF(COUNTIF(K4:K7,1)=4,SUMIF(K4:K7,1,J4:J7)/4*3,SUMIF(K4:K7,1,J4:J7))+(IF(COUNTIF(K4:K7,2)=3,SUMIF(K4:K7,2,J4:J7)/3*2,SUMIF(K4:K7,2,J4:J7))+(IF(COUNTIF(K4:K7,3)=2,SUMIF(K4:K7,3,J4:J7)/2,SUMIF(K4:K7,3,J4:J7))))))</f>
        <v>91.1</v>
      </c>
      <c r="M4" s="40">
        <f>IFERROR(RANK(L4,L$4:L$18,1),"")</f>
        <v>1</v>
      </c>
    </row>
    <row r="5" spans="1:13" ht="14.25" customHeight="1" x14ac:dyDescent="0.15">
      <c r="A5" s="80">
        <v>162</v>
      </c>
      <c r="B5" s="3" t="str">
        <f>IFERROR(VLOOKUP($A5,Entries!$A:$F,2,FALSE),"")</f>
        <v>I</v>
      </c>
      <c r="C5" s="3" t="str">
        <f>IFERROR(VLOOKUP($A5,Entries!$A:$F,4,FALSE),"")</f>
        <v>Sian Humphreys</v>
      </c>
      <c r="D5" s="3" t="str">
        <f>IFERROR(VLOOKUP($A5,Entries!$A:$F,5,FALSE),"")</f>
        <v>Ginnies Victory</v>
      </c>
      <c r="E5" s="3" t="str">
        <f>IFERROR(VLOOKUP($A5,Entries!$A:$F,6,FALSE),"")</f>
        <v>Cardiff &amp; Vale</v>
      </c>
      <c r="F5" s="34">
        <f>IFERROR(VLOOKUP($A5,'90 I'!$A:$J,10,FALSE),"")</f>
        <v>40.200000000000003</v>
      </c>
      <c r="G5" s="34"/>
      <c r="H5" s="34"/>
      <c r="I5" s="34"/>
      <c r="J5" s="34">
        <f t="shared" si="0"/>
        <v>40.200000000000003</v>
      </c>
      <c r="K5" s="35">
        <f>IFERROR(RANK(J5,J4:J7,1),4)</f>
        <v>4</v>
      </c>
      <c r="L5" s="41"/>
      <c r="M5" s="41"/>
    </row>
    <row r="6" spans="1:13" ht="14.25" customHeight="1" x14ac:dyDescent="0.15">
      <c r="A6" s="80">
        <v>163</v>
      </c>
      <c r="B6" s="3" t="str">
        <f>IFERROR(VLOOKUP($A6,Entries!$A:$F,2,FALSE),"")</f>
        <v>I</v>
      </c>
      <c r="C6" s="3" t="str">
        <f>IFERROR(VLOOKUP($A6,Entries!$A:$F,4,FALSE),"")</f>
        <v>Lindsay Griffiths</v>
      </c>
      <c r="D6" s="3" t="str">
        <f>IFERROR(VLOOKUP($A6,Entries!$A:$F,5,FALSE),"")</f>
        <v>Primitive Morning</v>
      </c>
      <c r="E6" s="3" t="str">
        <f>IFERROR(VLOOKUP($A6,Entries!$A:$F,6,FALSE),"")</f>
        <v>Cardiff &amp; Vale</v>
      </c>
      <c r="F6" s="34">
        <f>IFERROR(VLOOKUP($A6,'90 I'!$A:$J,10,FALSE),"")</f>
        <v>29.8</v>
      </c>
      <c r="G6" s="34"/>
      <c r="H6" s="34"/>
      <c r="I6" s="34"/>
      <c r="J6" s="34">
        <f t="shared" si="0"/>
        <v>29.8</v>
      </c>
      <c r="K6" s="35">
        <f>IFERROR(RANK(J6,J4:J7,1),4)</f>
        <v>2</v>
      </c>
      <c r="L6" s="41"/>
      <c r="M6" s="41"/>
    </row>
    <row r="7" spans="1:13" ht="14.25" customHeight="1" x14ac:dyDescent="0.15">
      <c r="A7" s="80">
        <v>164</v>
      </c>
      <c r="B7" s="3" t="str">
        <f>IFERROR(VLOOKUP($A7,Entries!$A:$F,2,FALSE),"")</f>
        <v>I</v>
      </c>
      <c r="C7" s="3" t="str">
        <f>IFERROR(VLOOKUP($A7,Entries!$A:$F,4,FALSE),"")</f>
        <v>Isobel Morgan</v>
      </c>
      <c r="D7" s="3" t="str">
        <f>IFERROR(VLOOKUP($A7,Entries!$A:$F,5,FALSE),"")</f>
        <v>Watch Me</v>
      </c>
      <c r="E7" s="3" t="str">
        <f>IFERROR(VLOOKUP($A7,Entries!$A:$F,6,FALSE),"")</f>
        <v>Cardiff &amp; Vale</v>
      </c>
      <c r="F7" s="34">
        <f>IFERROR(VLOOKUP($A7,'90 I'!$A:$J,10,FALSE),"")</f>
        <v>33.799999999999997</v>
      </c>
      <c r="G7" s="34"/>
      <c r="H7" s="34"/>
      <c r="I7" s="34"/>
      <c r="J7" s="34">
        <f t="shared" si="0"/>
        <v>33.799999999999997</v>
      </c>
      <c r="K7" s="35">
        <f>IFERROR(RANK(J7,J4:J7,1),4)</f>
        <v>3</v>
      </c>
      <c r="L7" s="42"/>
      <c r="M7" s="42"/>
    </row>
    <row r="8" spans="1:13" ht="7.5" customHeight="1" x14ac:dyDescent="0.15">
      <c r="A8" s="36"/>
      <c r="B8" s="29" t="str">
        <f>IFERROR(VLOOKUP($A8,Entries!$A:$F,2,FALSE),"")</f>
        <v/>
      </c>
      <c r="C8" s="29" t="str">
        <f>IFERROR(VLOOKUP($A8,Entries!$A:$F,4,FALSE),"")</f>
        <v/>
      </c>
      <c r="D8" s="29" t="str">
        <f>IFERROR(VLOOKUP($A8,Entries!$A:$F,5,FALSE),"")</f>
        <v/>
      </c>
      <c r="E8" s="29" t="str">
        <f>IFERROR(VLOOKUP($A8,Entries!$A:$F,6,FALSE),"")</f>
        <v/>
      </c>
      <c r="F8" s="26" t="str">
        <f>IFERROR(VLOOKUP($A8,'90 I'!$A:$J,10,FALSE),"")</f>
        <v/>
      </c>
      <c r="G8" s="26"/>
      <c r="H8" s="26"/>
      <c r="I8" s="26"/>
      <c r="L8" s="43"/>
      <c r="M8" s="43"/>
    </row>
    <row r="9" spans="1:13" ht="14.25" customHeight="1" x14ac:dyDescent="0.15">
      <c r="A9" s="80">
        <v>153</v>
      </c>
      <c r="B9" s="3" t="str">
        <f>IFERROR(VLOOKUP($A9,Entries!$A:$F,2,FALSE),"")</f>
        <v>I</v>
      </c>
      <c r="C9" s="3" t="str">
        <f>IFERROR(VLOOKUP($A9,Entries!$A:$F,4,FALSE),"")</f>
        <v>Sue Mason</v>
      </c>
      <c r="D9" s="3" t="str">
        <f>IFERROR(VLOOKUP($A9,Entries!$A:$F,5,FALSE),"")</f>
        <v>Newhunt's Dream Truffle</v>
      </c>
      <c r="E9" s="3" t="str">
        <f>IFERROR(VLOOKUP($A9,Entries!$A:$F,6,FALSE),"")</f>
        <v>Hereford Falcons</v>
      </c>
      <c r="F9" s="34" t="str">
        <f>IFERROR(VLOOKUP($A9,'90 I'!$A:$J,10,FALSE),"")</f>
        <v>E</v>
      </c>
      <c r="G9" s="34"/>
      <c r="H9" s="34"/>
      <c r="I9" s="34"/>
      <c r="J9" s="34" t="str">
        <f t="shared" ref="J9:J12" si="1">IF(F9="E","E",IF(G9="E","E",IF(H9="E","E",IF(I9="E","E",IF(F9="R","R",IF(G9="R","R",IF(H9="R","R",IF(I9="R","R",IF(F9="WD","WD",IF(G9="WD","WD",IF(H9="WD","WD",IF(I9="WD","WD",SUM($F9:$I9)))))))))))))</f>
        <v>E</v>
      </c>
      <c r="K9" s="35">
        <f>IFERROR(RANK(J9,J9:J12,1),4)</f>
        <v>4</v>
      </c>
      <c r="L9" s="39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131.89999999999998</v>
      </c>
      <c r="M9" s="40">
        <f>IFERROR(RANK(L9,L$4:L$18,1),"")</f>
        <v>2</v>
      </c>
    </row>
    <row r="10" spans="1:13" ht="14.25" customHeight="1" x14ac:dyDescent="0.15">
      <c r="A10" s="80">
        <v>154</v>
      </c>
      <c r="B10" s="3" t="str">
        <f>IFERROR(VLOOKUP($A10,Entries!$A:$F,2,FALSE),"")</f>
        <v>I</v>
      </c>
      <c r="C10" s="3" t="str">
        <f>IFERROR(VLOOKUP($A10,Entries!$A:$F,4,FALSE),"")</f>
        <v>Hannah Nahorniak</v>
      </c>
      <c r="D10" s="3" t="str">
        <f>IFERROR(VLOOKUP($A10,Entries!$A:$F,5,FALSE),"")</f>
        <v>Zeana Shipley Diamond</v>
      </c>
      <c r="E10" s="3" t="str">
        <f>IFERROR(VLOOKUP($A10,Entries!$A:$F,6,FALSE),"")</f>
        <v>Hereford Falcons</v>
      </c>
      <c r="F10" s="34">
        <f>IFERROR(VLOOKUP($A10,'90 I'!$A:$J,10,FALSE),"")</f>
        <v>34.299999999999997</v>
      </c>
      <c r="G10" s="34"/>
      <c r="H10" s="34"/>
      <c r="I10" s="34"/>
      <c r="J10" s="34">
        <f t="shared" si="1"/>
        <v>34.299999999999997</v>
      </c>
      <c r="K10" s="35">
        <f>IFERROR(RANK(J10,J9:J12,1),4)</f>
        <v>1</v>
      </c>
      <c r="L10" s="41"/>
      <c r="M10" s="41"/>
    </row>
    <row r="11" spans="1:13" ht="14.25" customHeight="1" x14ac:dyDescent="0.15">
      <c r="A11" s="80">
        <v>155</v>
      </c>
      <c r="B11" s="3" t="str">
        <f>IFERROR(VLOOKUP($A11,Entries!$A:$F,2,FALSE),"")</f>
        <v>I</v>
      </c>
      <c r="C11" s="3" t="str">
        <f>IFERROR(VLOOKUP($A11,Entries!$A:$F,4,FALSE),"")</f>
        <v>Kate Justice</v>
      </c>
      <c r="D11" s="3" t="str">
        <f>IFERROR(VLOOKUP($A11,Entries!$A:$F,5,FALSE),"")</f>
        <v>Pro-Test</v>
      </c>
      <c r="E11" s="3" t="str">
        <f>IFERROR(VLOOKUP($A11,Entries!$A:$F,6,FALSE),"")</f>
        <v>Hereford Falcons</v>
      </c>
      <c r="F11" s="34">
        <f>IFERROR(VLOOKUP($A11,'90 I'!$A:$J,10,FALSE),"")</f>
        <v>59</v>
      </c>
      <c r="G11" s="34"/>
      <c r="H11" s="34"/>
      <c r="I11" s="34"/>
      <c r="J11" s="34">
        <f t="shared" si="1"/>
        <v>59</v>
      </c>
      <c r="K11" s="35">
        <f>IFERROR(RANK(J11,J9:J12,1),4)</f>
        <v>3</v>
      </c>
      <c r="L11" s="41"/>
      <c r="M11" s="41"/>
    </row>
    <row r="12" spans="1:13" ht="14.25" customHeight="1" x14ac:dyDescent="0.15">
      <c r="A12" s="80">
        <v>156</v>
      </c>
      <c r="B12" s="3" t="str">
        <f>IFERROR(VLOOKUP($A12,Entries!$A:$F,2,FALSE),"")</f>
        <v>I</v>
      </c>
      <c r="C12" s="3" t="str">
        <f>IFERROR(VLOOKUP($A12,Entries!$A:$F,4,FALSE),"")</f>
        <v>Rachel Tippins</v>
      </c>
      <c r="D12" s="3" t="str">
        <f>IFERROR(VLOOKUP($A12,Entries!$A:$F,5,FALSE),"")</f>
        <v>Ryan's Spot</v>
      </c>
      <c r="E12" s="3" t="str">
        <f>IFERROR(VLOOKUP($A12,Entries!$A:$F,6,FALSE),"")</f>
        <v>Hereford Falcons</v>
      </c>
      <c r="F12" s="34">
        <f>IFERROR(VLOOKUP($A12,'90 I'!$A:$J,10,FALSE),"")</f>
        <v>38.599999999999994</v>
      </c>
      <c r="G12" s="34"/>
      <c r="H12" s="34"/>
      <c r="I12" s="34"/>
      <c r="J12" s="34">
        <f t="shared" si="1"/>
        <v>38.599999999999994</v>
      </c>
      <c r="K12" s="35">
        <f>IFERROR(RANK(J12,J9:J12,1),4)</f>
        <v>2</v>
      </c>
      <c r="L12" s="42"/>
      <c r="M12" s="42"/>
    </row>
    <row r="13" spans="1:13" ht="7.5" customHeight="1" x14ac:dyDescent="0.15">
      <c r="A13" s="36"/>
      <c r="B13" s="29" t="str">
        <f>IFERROR(VLOOKUP($A13,Entries!$A:$F,2,FALSE),"")</f>
        <v/>
      </c>
      <c r="C13" s="29" t="str">
        <f>IFERROR(VLOOKUP($A13,Entries!$A:$F,4,FALSE),"")</f>
        <v/>
      </c>
      <c r="D13" s="29" t="str">
        <f>IFERROR(VLOOKUP($A13,Entries!$A:$F,5,FALSE),"")</f>
        <v/>
      </c>
      <c r="E13" s="29" t="str">
        <f>IFERROR(VLOOKUP($A13,Entries!$A:$F,6,FALSE),"")</f>
        <v/>
      </c>
      <c r="F13" s="26" t="str">
        <f>IFERROR(VLOOKUP($A13,'90 I'!$A:$J,10,FALSE),"")</f>
        <v/>
      </c>
      <c r="G13" s="26"/>
      <c r="H13" s="26"/>
      <c r="I13" s="26"/>
      <c r="L13" s="43"/>
      <c r="M13" s="43"/>
    </row>
    <row r="14" spans="1:13" ht="14.25" customHeight="1" x14ac:dyDescent="0.15">
      <c r="A14" s="80">
        <v>157</v>
      </c>
      <c r="B14" s="3" t="str">
        <f>IFERROR(VLOOKUP($A14,Entries!$A:$F,2,FALSE),"")</f>
        <v>I</v>
      </c>
      <c r="C14" s="3" t="str">
        <f>IFERROR(VLOOKUP($A14,Entries!$A:$F,4,FALSE),"")</f>
        <v>Christina Manship</v>
      </c>
      <c r="D14" s="3" t="str">
        <f>IFERROR(VLOOKUP($A14,Entries!$A:$F,5,FALSE),"")</f>
        <v>Mohoreen Missis</v>
      </c>
      <c r="E14" s="3" t="str">
        <f>IFERROR(VLOOKUP($A14,Entries!$A:$F,6,FALSE),"")</f>
        <v>Vale of Usk</v>
      </c>
      <c r="F14" s="34">
        <f>IFERROR(VLOOKUP($A14,'90 I'!$A:$J,10,FALSE),"")</f>
        <v>52.4</v>
      </c>
      <c r="G14" s="34"/>
      <c r="H14" s="34"/>
      <c r="I14" s="34"/>
      <c r="J14" s="34">
        <f t="shared" ref="J14:J17" si="2">IF(F14="E","E",IF(G14="E","E",IF(H14="E","E",IF(I14="E","E",IF(F14="R","R",IF(G14="R","R",IF(H14="R","R",IF(I14="R","R",IF(F14="WD","WD",IF(G14="WD","WD",IF(H14="WD","WD",IF(I14="WD","WD",SUM($F14:$I14)))))))))))))</f>
        <v>52.4</v>
      </c>
      <c r="K14" s="35">
        <f>IFERROR(RANK(J14,J14:J17,1),4)</f>
        <v>3</v>
      </c>
      <c r="L14" s="39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132.69999999999999</v>
      </c>
      <c r="M14" s="40">
        <f>IFERROR(RANK(L14,L$4:L$18,1),"")</f>
        <v>3</v>
      </c>
    </row>
    <row r="15" spans="1:13" ht="14.25" customHeight="1" x14ac:dyDescent="0.15">
      <c r="A15" s="80">
        <v>158</v>
      </c>
      <c r="B15" s="3" t="str">
        <f>IFERROR(VLOOKUP($A15,Entries!$A:$F,2,FALSE),"")</f>
        <v>I</v>
      </c>
      <c r="C15" s="3" t="str">
        <f>IFERROR(VLOOKUP($A15,Entries!$A:$F,4,FALSE),"")</f>
        <v>Bethan Thomas</v>
      </c>
      <c r="D15" s="3" t="str">
        <f>IFERROR(VLOOKUP($A15,Entries!$A:$F,5,FALSE),"")</f>
        <v>Bengi Mondeed</v>
      </c>
      <c r="E15" s="3" t="str">
        <f>IFERROR(VLOOKUP($A15,Entries!$A:$F,6,FALSE),"")</f>
        <v>Vale of Usk</v>
      </c>
      <c r="F15" s="34" t="str">
        <f>IFERROR(VLOOKUP($A15,'90 I'!$A:$J,10,FALSE),"")</f>
        <v>E</v>
      </c>
      <c r="G15" s="34"/>
      <c r="H15" s="34"/>
      <c r="I15" s="34"/>
      <c r="J15" s="34" t="str">
        <f t="shared" si="2"/>
        <v>E</v>
      </c>
      <c r="K15" s="35">
        <f>IFERROR(RANK(J15,J14:J17,1),4)</f>
        <v>4</v>
      </c>
      <c r="L15" s="41"/>
      <c r="M15" s="41"/>
    </row>
    <row r="16" spans="1:13" ht="14.25" customHeight="1" x14ac:dyDescent="0.15">
      <c r="A16" s="80">
        <v>159</v>
      </c>
      <c r="B16" s="3" t="str">
        <f>IFERROR(VLOOKUP($A16,Entries!$A:$F,2,FALSE),"")</f>
        <v>I</v>
      </c>
      <c r="C16" s="3" t="str">
        <f>IFERROR(VLOOKUP($A16,Entries!$A:$F,4,FALSE),"")</f>
        <v>Lea Ryder</v>
      </c>
      <c r="D16" s="3" t="str">
        <f>IFERROR(VLOOKUP($A16,Entries!$A:$F,5,FALSE),"")</f>
        <v>Chaos Theory</v>
      </c>
      <c r="E16" s="3" t="str">
        <f>IFERROR(VLOOKUP($A16,Entries!$A:$F,6,FALSE),"")</f>
        <v>Vale of Usk</v>
      </c>
      <c r="F16" s="34">
        <f>IFERROR(VLOOKUP($A16,'90 I'!$A:$J,10,FALSE),"")</f>
        <v>41.3</v>
      </c>
      <c r="G16" s="34"/>
      <c r="H16" s="34"/>
      <c r="I16" s="34"/>
      <c r="J16" s="34">
        <f t="shared" si="2"/>
        <v>41.3</v>
      </c>
      <c r="K16" s="35">
        <f>IFERROR(RANK(J16,J14:J17,1),4)</f>
        <v>2</v>
      </c>
      <c r="L16" s="41"/>
      <c r="M16" s="41"/>
    </row>
    <row r="17" spans="1:13" ht="14.25" customHeight="1" x14ac:dyDescent="0.15">
      <c r="A17" s="80">
        <v>160</v>
      </c>
      <c r="B17" s="3" t="str">
        <f>IFERROR(VLOOKUP($A17,Entries!$A:$F,2,FALSE),"")</f>
        <v>I</v>
      </c>
      <c r="C17" s="3" t="str">
        <f>IFERROR(VLOOKUP($A17,Entries!$A:$F,4,FALSE),"")</f>
        <v>Kirstie Kirk</v>
      </c>
      <c r="D17" s="3" t="str">
        <f>IFERROR(VLOOKUP($A17,Entries!$A:$F,5,FALSE),"")</f>
        <v>Rhiwderin Ringo</v>
      </c>
      <c r="E17" s="3" t="str">
        <f>IFERROR(VLOOKUP($A17,Entries!$A:$F,6,FALSE),"")</f>
        <v>Vale of Usk</v>
      </c>
      <c r="F17" s="34">
        <f>IFERROR(VLOOKUP($A17,'90 I'!$A:$J,10,FALSE),"")</f>
        <v>39</v>
      </c>
      <c r="G17" s="34"/>
      <c r="H17" s="34"/>
      <c r="I17" s="34"/>
      <c r="J17" s="34">
        <f t="shared" si="2"/>
        <v>39</v>
      </c>
      <c r="K17" s="35">
        <f>IFERROR(RANK(J17,J14:J17,1),4)</f>
        <v>1</v>
      </c>
      <c r="L17" s="42"/>
      <c r="M17" s="42"/>
    </row>
    <row r="18" spans="1:13" ht="7.5" customHeight="1" x14ac:dyDescent="0.15">
      <c r="A18" s="36"/>
      <c r="B18" s="29" t="str">
        <f>IFERROR(VLOOKUP($A18,Entries!$A:$F,2,FALSE),"")</f>
        <v/>
      </c>
      <c r="C18" s="29" t="str">
        <f>IFERROR(VLOOKUP($A18,Entries!$A:$F,4,FALSE),"")</f>
        <v/>
      </c>
      <c r="D18" s="29" t="str">
        <f>IFERROR(VLOOKUP($A18,Entries!$A:$F,5,FALSE),"")</f>
        <v/>
      </c>
      <c r="E18" s="29" t="str">
        <f>IFERROR(VLOOKUP($A18,Entries!$A:$F,6,FALSE),"")</f>
        <v/>
      </c>
      <c r="F18" s="26" t="str">
        <f>IFERROR(VLOOKUP($A18,'90 J'!$A:$J,10,FALSE),"")</f>
        <v/>
      </c>
      <c r="G18" s="26"/>
      <c r="H18" s="26"/>
      <c r="I18" s="26"/>
      <c r="L18" s="43"/>
      <c r="M18" s="43"/>
    </row>
  </sheetData>
  <conditionalFormatting sqref="A4:A7">
    <cfRule type="expression" dxfId="5" priority="5">
      <formula>A4=""</formula>
    </cfRule>
  </conditionalFormatting>
  <conditionalFormatting sqref="J4:J7">
    <cfRule type="expression" dxfId="4" priority="4">
      <formula>J4=0</formula>
    </cfRule>
  </conditionalFormatting>
  <conditionalFormatting sqref="M1:M7 M18:M1048576">
    <cfRule type="duplicateValues" dxfId="3" priority="6"/>
  </conditionalFormatting>
  <conditionalFormatting sqref="A9:A12 A14:A17">
    <cfRule type="expression" dxfId="2" priority="2">
      <formula>A9=""</formula>
    </cfRule>
  </conditionalFormatting>
  <conditionalFormatting sqref="J9:J12 J14:J17">
    <cfRule type="expression" dxfId="1" priority="1">
      <formula>J9=0</formula>
    </cfRule>
  </conditionalFormatting>
  <conditionalFormatting sqref="M8:M17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G119"/>
  <sheetViews>
    <sheetView zoomScaleNormal="100" workbookViewId="0">
      <pane ySplit="1" topLeftCell="A41" activePane="bottomLeft" state="frozen"/>
      <selection activeCell="K22" sqref="K22"/>
      <selection pane="bottomLeft" activeCell="A40" sqref="A40"/>
    </sheetView>
  </sheetViews>
  <sheetFormatPr defaultRowHeight="15" x14ac:dyDescent="0.2"/>
  <cols>
    <col min="1" max="1" width="13.85546875" style="44" customWidth="1"/>
    <col min="2" max="2" width="13.85546875" style="45" customWidth="1"/>
    <col min="3" max="3" width="13.85546875" style="46" customWidth="1"/>
    <col min="4" max="4" width="13.85546875" style="45" customWidth="1"/>
    <col min="6" max="6" width="18.5625" bestFit="1" customWidth="1"/>
    <col min="7" max="7" width="8.875" customWidth="1"/>
  </cols>
  <sheetData>
    <row r="1" spans="1:7" s="52" customFormat="1" x14ac:dyDescent="0.2">
      <c r="A1" s="49" t="s">
        <v>21</v>
      </c>
      <c r="B1" s="50" t="s">
        <v>18</v>
      </c>
      <c r="C1" s="51" t="s">
        <v>29</v>
      </c>
      <c r="D1" s="50" t="s">
        <v>30</v>
      </c>
      <c r="F1" s="60" t="s">
        <v>33</v>
      </c>
      <c r="G1" s="63">
        <v>200</v>
      </c>
    </row>
    <row r="2" spans="1:7" x14ac:dyDescent="0.2">
      <c r="A2" s="47">
        <v>1</v>
      </c>
      <c r="B2" s="48">
        <v>133</v>
      </c>
      <c r="C2" s="46">
        <f t="shared" ref="C2:C33" si="0">B2/$G$1</f>
        <v>0.66500000000000004</v>
      </c>
      <c r="D2" s="45">
        <f t="shared" ref="D2:D33" si="1">ROUND(100-(B2/$G$1*100),1)</f>
        <v>33.5</v>
      </c>
    </row>
    <row r="3" spans="1:7" x14ac:dyDescent="0.2">
      <c r="A3" s="47">
        <v>2</v>
      </c>
      <c r="B3" s="48">
        <v>128</v>
      </c>
      <c r="C3" s="46">
        <f t="shared" si="0"/>
        <v>0.64</v>
      </c>
      <c r="D3" s="45">
        <f t="shared" si="1"/>
        <v>36</v>
      </c>
    </row>
    <row r="4" spans="1:7" x14ac:dyDescent="0.2">
      <c r="A4" s="47">
        <v>3</v>
      </c>
      <c r="B4" s="48">
        <v>135</v>
      </c>
      <c r="C4" s="46">
        <f t="shared" si="0"/>
        <v>0.67500000000000004</v>
      </c>
      <c r="D4" s="45">
        <f t="shared" si="1"/>
        <v>32.5</v>
      </c>
    </row>
    <row r="5" spans="1:7" x14ac:dyDescent="0.2">
      <c r="A5" s="47">
        <v>4</v>
      </c>
      <c r="B5" s="48">
        <v>126</v>
      </c>
      <c r="C5" s="46">
        <f t="shared" si="0"/>
        <v>0.63</v>
      </c>
      <c r="D5" s="45">
        <f t="shared" si="1"/>
        <v>37</v>
      </c>
    </row>
    <row r="6" spans="1:7" x14ac:dyDescent="0.2">
      <c r="A6" s="47">
        <v>5</v>
      </c>
      <c r="B6" s="48">
        <v>119</v>
      </c>
      <c r="C6" s="46">
        <f t="shared" si="0"/>
        <v>0.59499999999999997</v>
      </c>
      <c r="D6" s="45">
        <f t="shared" si="1"/>
        <v>40.5</v>
      </c>
    </row>
    <row r="7" spans="1:7" x14ac:dyDescent="0.2">
      <c r="A7" s="47">
        <v>6</v>
      </c>
      <c r="B7" s="48">
        <v>122</v>
      </c>
      <c r="C7" s="46">
        <f t="shared" si="0"/>
        <v>0.61</v>
      </c>
      <c r="D7" s="45">
        <f t="shared" si="1"/>
        <v>39</v>
      </c>
    </row>
    <row r="8" spans="1:7" x14ac:dyDescent="0.2">
      <c r="A8" s="47">
        <v>7</v>
      </c>
      <c r="B8" s="48">
        <v>137.5</v>
      </c>
      <c r="C8" s="46">
        <f t="shared" si="0"/>
        <v>0.6875</v>
      </c>
      <c r="D8" s="45">
        <f t="shared" si="1"/>
        <v>31.3</v>
      </c>
    </row>
    <row r="9" spans="1:7" x14ac:dyDescent="0.2">
      <c r="A9" s="47">
        <v>8</v>
      </c>
      <c r="B9" s="48">
        <v>130</v>
      </c>
      <c r="C9" s="46">
        <f t="shared" si="0"/>
        <v>0.65</v>
      </c>
      <c r="D9" s="45">
        <f t="shared" si="1"/>
        <v>35</v>
      </c>
    </row>
    <row r="10" spans="1:7" x14ac:dyDescent="0.2">
      <c r="A10" s="47">
        <v>9</v>
      </c>
      <c r="B10" s="48">
        <v>114.5</v>
      </c>
      <c r="C10" s="46">
        <f t="shared" si="0"/>
        <v>0.57250000000000001</v>
      </c>
      <c r="D10" s="45">
        <f t="shared" si="1"/>
        <v>42.8</v>
      </c>
    </row>
    <row r="11" spans="1:7" x14ac:dyDescent="0.2">
      <c r="A11" s="47">
        <v>10</v>
      </c>
      <c r="B11" s="48">
        <v>141.5</v>
      </c>
      <c r="C11" s="46">
        <f t="shared" si="0"/>
        <v>0.70750000000000002</v>
      </c>
      <c r="D11" s="45">
        <f t="shared" si="1"/>
        <v>29.3</v>
      </c>
    </row>
    <row r="12" spans="1:7" x14ac:dyDescent="0.2">
      <c r="A12" s="47">
        <v>11</v>
      </c>
      <c r="B12" s="48">
        <v>126.5</v>
      </c>
      <c r="C12" s="46">
        <f t="shared" si="0"/>
        <v>0.63249999999999995</v>
      </c>
      <c r="D12" s="45">
        <f t="shared" si="1"/>
        <v>36.799999999999997</v>
      </c>
    </row>
    <row r="13" spans="1:7" x14ac:dyDescent="0.2">
      <c r="A13" s="47">
        <v>13</v>
      </c>
      <c r="B13" s="100">
        <v>124</v>
      </c>
      <c r="C13" s="46">
        <f t="shared" si="0"/>
        <v>0.62</v>
      </c>
      <c r="D13" s="45">
        <f t="shared" si="1"/>
        <v>38</v>
      </c>
    </row>
    <row r="14" spans="1:7" x14ac:dyDescent="0.2">
      <c r="A14" s="47">
        <v>14</v>
      </c>
      <c r="B14" s="100">
        <v>97.5</v>
      </c>
      <c r="C14" s="46">
        <f t="shared" si="0"/>
        <v>0.48749999999999999</v>
      </c>
      <c r="D14" s="45">
        <f t="shared" si="1"/>
        <v>51.3</v>
      </c>
    </row>
    <row r="15" spans="1:7" x14ac:dyDescent="0.2">
      <c r="A15" s="47">
        <v>15</v>
      </c>
      <c r="B15" s="100">
        <v>125</v>
      </c>
      <c r="C15" s="46">
        <f t="shared" si="0"/>
        <v>0.625</v>
      </c>
      <c r="D15" s="45">
        <f t="shared" si="1"/>
        <v>37.5</v>
      </c>
    </row>
    <row r="16" spans="1:7" x14ac:dyDescent="0.2">
      <c r="A16" s="47">
        <v>16</v>
      </c>
      <c r="B16" s="100">
        <v>134.5</v>
      </c>
      <c r="C16" s="46">
        <f t="shared" si="0"/>
        <v>0.67249999999999999</v>
      </c>
      <c r="D16" s="45">
        <f t="shared" si="1"/>
        <v>32.799999999999997</v>
      </c>
    </row>
    <row r="17" spans="1:4" x14ac:dyDescent="0.2">
      <c r="A17" s="47">
        <v>17</v>
      </c>
      <c r="B17" s="100">
        <v>152</v>
      </c>
      <c r="C17" s="46">
        <f t="shared" si="0"/>
        <v>0.76</v>
      </c>
      <c r="D17" s="45">
        <f t="shared" si="1"/>
        <v>24</v>
      </c>
    </row>
    <row r="18" spans="1:4" x14ac:dyDescent="0.2">
      <c r="A18" s="47">
        <v>18</v>
      </c>
      <c r="B18" s="100">
        <v>130</v>
      </c>
      <c r="C18" s="46">
        <f t="shared" si="0"/>
        <v>0.65</v>
      </c>
      <c r="D18" s="45">
        <f t="shared" si="1"/>
        <v>35</v>
      </c>
    </row>
    <row r="19" spans="1:4" x14ac:dyDescent="0.2">
      <c r="A19" s="47">
        <v>21</v>
      </c>
      <c r="B19" s="100">
        <v>134</v>
      </c>
      <c r="C19" s="46">
        <f t="shared" si="0"/>
        <v>0.67</v>
      </c>
      <c r="D19" s="45">
        <f t="shared" si="1"/>
        <v>33</v>
      </c>
    </row>
    <row r="20" spans="1:4" x14ac:dyDescent="0.2">
      <c r="A20" s="47">
        <v>22</v>
      </c>
      <c r="B20" s="48">
        <v>136.5</v>
      </c>
      <c r="C20" s="46">
        <f t="shared" si="0"/>
        <v>0.6825</v>
      </c>
      <c r="D20" s="45">
        <f t="shared" si="1"/>
        <v>31.8</v>
      </c>
    </row>
    <row r="21" spans="1:4" x14ac:dyDescent="0.2">
      <c r="A21" s="47">
        <v>23</v>
      </c>
      <c r="B21" s="48">
        <v>134.5</v>
      </c>
      <c r="C21" s="46">
        <f t="shared" si="0"/>
        <v>0.67249999999999999</v>
      </c>
      <c r="D21" s="45">
        <f t="shared" si="1"/>
        <v>32.799999999999997</v>
      </c>
    </row>
    <row r="22" spans="1:4" x14ac:dyDescent="0.2">
      <c r="A22" s="47">
        <v>24</v>
      </c>
      <c r="B22" s="100">
        <v>121.5</v>
      </c>
      <c r="C22" s="46">
        <f t="shared" si="0"/>
        <v>0.60750000000000004</v>
      </c>
      <c r="D22" s="45">
        <f t="shared" si="1"/>
        <v>39.299999999999997</v>
      </c>
    </row>
    <row r="23" spans="1:4" x14ac:dyDescent="0.2">
      <c r="A23" s="47">
        <v>25</v>
      </c>
      <c r="B23" s="48">
        <v>110</v>
      </c>
      <c r="C23" s="46">
        <f t="shared" si="0"/>
        <v>0.55000000000000004</v>
      </c>
      <c r="D23" s="45">
        <f t="shared" si="1"/>
        <v>45</v>
      </c>
    </row>
    <row r="24" spans="1:4" x14ac:dyDescent="0.2">
      <c r="A24" s="47">
        <v>26</v>
      </c>
      <c r="B24" s="48">
        <v>135</v>
      </c>
      <c r="C24" s="46">
        <f t="shared" si="0"/>
        <v>0.67500000000000004</v>
      </c>
      <c r="D24" s="45">
        <f t="shared" si="1"/>
        <v>32.5</v>
      </c>
    </row>
    <row r="25" spans="1:4" x14ac:dyDescent="0.2">
      <c r="A25" s="47">
        <v>27</v>
      </c>
      <c r="B25" s="48">
        <v>122</v>
      </c>
      <c r="C25" s="46">
        <f t="shared" si="0"/>
        <v>0.61</v>
      </c>
      <c r="D25" s="45">
        <f t="shared" si="1"/>
        <v>39</v>
      </c>
    </row>
    <row r="26" spans="1:4" x14ac:dyDescent="0.2">
      <c r="A26" s="47">
        <v>28</v>
      </c>
      <c r="B26" s="48">
        <v>107</v>
      </c>
      <c r="C26" s="46">
        <f t="shared" si="0"/>
        <v>0.53500000000000003</v>
      </c>
      <c r="D26" s="45">
        <f t="shared" si="1"/>
        <v>46.5</v>
      </c>
    </row>
    <row r="27" spans="1:4" x14ac:dyDescent="0.2">
      <c r="A27" s="47">
        <v>29</v>
      </c>
      <c r="B27" s="48">
        <v>128.5</v>
      </c>
      <c r="C27" s="46">
        <f t="shared" si="0"/>
        <v>0.64249999999999996</v>
      </c>
      <c r="D27" s="45">
        <f t="shared" si="1"/>
        <v>35.799999999999997</v>
      </c>
    </row>
    <row r="28" spans="1:4" x14ac:dyDescent="0.2">
      <c r="A28" s="47">
        <v>30</v>
      </c>
      <c r="B28" s="100">
        <v>140.5</v>
      </c>
      <c r="C28" s="46">
        <f t="shared" si="0"/>
        <v>0.70250000000000001</v>
      </c>
      <c r="D28" s="45">
        <f t="shared" si="1"/>
        <v>29.8</v>
      </c>
    </row>
    <row r="29" spans="1:4" x14ac:dyDescent="0.2">
      <c r="A29" s="47">
        <v>31</v>
      </c>
      <c r="B29" s="100">
        <v>111</v>
      </c>
      <c r="C29" s="46">
        <f t="shared" si="0"/>
        <v>0.55500000000000005</v>
      </c>
      <c r="D29" s="45">
        <f t="shared" si="1"/>
        <v>44.5</v>
      </c>
    </row>
    <row r="30" spans="1:4" x14ac:dyDescent="0.2">
      <c r="A30" s="47">
        <v>32</v>
      </c>
      <c r="B30" s="48">
        <v>114.5</v>
      </c>
      <c r="C30" s="46">
        <f t="shared" si="0"/>
        <v>0.57250000000000001</v>
      </c>
      <c r="D30" s="45">
        <f t="shared" si="1"/>
        <v>42.8</v>
      </c>
    </row>
    <row r="31" spans="1:4" x14ac:dyDescent="0.2">
      <c r="A31" s="47">
        <v>33</v>
      </c>
      <c r="B31" s="48">
        <v>115.5</v>
      </c>
      <c r="C31" s="46">
        <f t="shared" si="0"/>
        <v>0.57750000000000001</v>
      </c>
      <c r="D31" s="45">
        <f t="shared" si="1"/>
        <v>42.3</v>
      </c>
    </row>
    <row r="32" spans="1:4" x14ac:dyDescent="0.2">
      <c r="A32" s="47">
        <v>34</v>
      </c>
      <c r="B32" s="48">
        <v>126</v>
      </c>
      <c r="C32" s="46">
        <f t="shared" si="0"/>
        <v>0.63</v>
      </c>
      <c r="D32" s="45">
        <f t="shared" si="1"/>
        <v>37</v>
      </c>
    </row>
    <row r="33" spans="1:4" x14ac:dyDescent="0.2">
      <c r="A33" s="47">
        <v>35</v>
      </c>
      <c r="B33" s="48">
        <v>113.5</v>
      </c>
      <c r="C33" s="46">
        <f t="shared" si="0"/>
        <v>0.5675</v>
      </c>
      <c r="D33" s="45">
        <f t="shared" si="1"/>
        <v>43.3</v>
      </c>
    </row>
    <row r="34" spans="1:4" x14ac:dyDescent="0.2">
      <c r="A34" s="47">
        <v>36</v>
      </c>
      <c r="B34" s="48">
        <v>110</v>
      </c>
      <c r="C34" s="46">
        <f t="shared" ref="C34:C65" si="2">B34/$G$1</f>
        <v>0.55000000000000004</v>
      </c>
      <c r="D34" s="45">
        <f t="shared" ref="D34:D65" si="3">ROUND(100-(B34/$G$1*100),1)</f>
        <v>45</v>
      </c>
    </row>
    <row r="35" spans="1:4" x14ac:dyDescent="0.2">
      <c r="A35" s="87">
        <v>37</v>
      </c>
      <c r="B35" s="48">
        <v>119</v>
      </c>
      <c r="C35" s="46">
        <f t="shared" si="2"/>
        <v>0.59499999999999997</v>
      </c>
      <c r="D35" s="45">
        <f t="shared" si="3"/>
        <v>40.5</v>
      </c>
    </row>
    <row r="36" spans="1:4" x14ac:dyDescent="0.2">
      <c r="A36" s="87">
        <v>38</v>
      </c>
      <c r="B36" s="48">
        <v>114</v>
      </c>
      <c r="C36" s="46">
        <f t="shared" si="2"/>
        <v>0.56999999999999995</v>
      </c>
      <c r="D36" s="45">
        <f t="shared" si="3"/>
        <v>43</v>
      </c>
    </row>
    <row r="37" spans="1:4" x14ac:dyDescent="0.2">
      <c r="A37" s="87">
        <v>51</v>
      </c>
      <c r="B37" s="48">
        <v>142</v>
      </c>
      <c r="C37" s="46">
        <f t="shared" si="2"/>
        <v>0.71</v>
      </c>
      <c r="D37" s="45">
        <f t="shared" si="3"/>
        <v>29</v>
      </c>
    </row>
    <row r="38" spans="1:4" x14ac:dyDescent="0.2">
      <c r="A38" s="87">
        <v>52</v>
      </c>
      <c r="B38" s="48">
        <v>139</v>
      </c>
      <c r="C38" s="46">
        <f t="shared" si="2"/>
        <v>0.69499999999999995</v>
      </c>
      <c r="D38" s="45">
        <f t="shared" si="3"/>
        <v>30.5</v>
      </c>
    </row>
    <row r="39" spans="1:4" x14ac:dyDescent="0.2">
      <c r="A39" s="87">
        <v>53</v>
      </c>
      <c r="B39" s="48">
        <v>128.5</v>
      </c>
      <c r="C39" s="46">
        <f t="shared" si="2"/>
        <v>0.64249999999999996</v>
      </c>
      <c r="D39" s="45">
        <f t="shared" si="3"/>
        <v>35.799999999999997</v>
      </c>
    </row>
    <row r="40" spans="1:4" x14ac:dyDescent="0.2">
      <c r="A40" s="87">
        <v>54</v>
      </c>
      <c r="B40" s="48">
        <v>133</v>
      </c>
      <c r="C40" s="46">
        <f t="shared" si="2"/>
        <v>0.66500000000000004</v>
      </c>
      <c r="D40" s="45">
        <f t="shared" si="3"/>
        <v>33.5</v>
      </c>
    </row>
    <row r="41" spans="1:4" x14ac:dyDescent="0.2">
      <c r="A41" s="87">
        <v>55</v>
      </c>
      <c r="B41" s="48">
        <v>129.5</v>
      </c>
      <c r="C41" s="46">
        <f t="shared" si="2"/>
        <v>0.64749999999999996</v>
      </c>
      <c r="D41" s="45">
        <f t="shared" si="3"/>
        <v>35.299999999999997</v>
      </c>
    </row>
    <row r="42" spans="1:4" x14ac:dyDescent="0.2">
      <c r="A42" s="87">
        <v>57</v>
      </c>
      <c r="B42" s="48">
        <v>152</v>
      </c>
      <c r="C42" s="46">
        <f t="shared" si="2"/>
        <v>0.76</v>
      </c>
      <c r="D42" s="45">
        <f t="shared" si="3"/>
        <v>24</v>
      </c>
    </row>
    <row r="43" spans="1:4" x14ac:dyDescent="0.2">
      <c r="A43" s="88">
        <v>58</v>
      </c>
      <c r="B43" s="48">
        <v>124</v>
      </c>
      <c r="C43" s="46">
        <f t="shared" si="2"/>
        <v>0.62</v>
      </c>
      <c r="D43" s="45">
        <f t="shared" si="3"/>
        <v>38</v>
      </c>
    </row>
    <row r="44" spans="1:4" x14ac:dyDescent="0.2">
      <c r="A44" s="88">
        <v>59</v>
      </c>
      <c r="B44" s="48">
        <v>146</v>
      </c>
      <c r="C44" s="46">
        <f t="shared" si="2"/>
        <v>0.73</v>
      </c>
      <c r="D44" s="45">
        <f t="shared" si="3"/>
        <v>27</v>
      </c>
    </row>
    <row r="45" spans="1:4" x14ac:dyDescent="0.2">
      <c r="A45" s="88">
        <v>60</v>
      </c>
      <c r="B45" s="48">
        <v>141</v>
      </c>
      <c r="C45" s="46">
        <f t="shared" si="2"/>
        <v>0.70499999999999996</v>
      </c>
      <c r="D45" s="45">
        <f t="shared" si="3"/>
        <v>29.5</v>
      </c>
    </row>
    <row r="46" spans="1:4" x14ac:dyDescent="0.2">
      <c r="A46" s="88">
        <v>61</v>
      </c>
      <c r="B46" s="48">
        <v>136</v>
      </c>
      <c r="C46" s="46">
        <f t="shared" si="2"/>
        <v>0.68</v>
      </c>
      <c r="D46" s="45">
        <f t="shared" si="3"/>
        <v>32</v>
      </c>
    </row>
    <row r="47" spans="1:4" x14ac:dyDescent="0.2">
      <c r="A47" s="88">
        <v>62</v>
      </c>
      <c r="B47" s="89">
        <v>132.5</v>
      </c>
      <c r="C47" s="46">
        <f t="shared" si="2"/>
        <v>0.66249999999999998</v>
      </c>
      <c r="D47" s="45">
        <f t="shared" si="3"/>
        <v>33.799999999999997</v>
      </c>
    </row>
    <row r="48" spans="1:4" x14ac:dyDescent="0.2">
      <c r="A48" s="88">
        <v>63</v>
      </c>
      <c r="B48" s="89">
        <v>124</v>
      </c>
      <c r="C48" s="46">
        <f t="shared" si="2"/>
        <v>0.62</v>
      </c>
      <c r="D48" s="45">
        <f t="shared" si="3"/>
        <v>38</v>
      </c>
    </row>
    <row r="49" spans="1:4" x14ac:dyDescent="0.2">
      <c r="A49" s="88">
        <v>64</v>
      </c>
      <c r="B49" s="89">
        <v>130.5</v>
      </c>
      <c r="C49" s="46">
        <f t="shared" si="2"/>
        <v>0.65249999999999997</v>
      </c>
      <c r="D49" s="45">
        <f t="shared" si="3"/>
        <v>34.799999999999997</v>
      </c>
    </row>
    <row r="50" spans="1:4" x14ac:dyDescent="0.2">
      <c r="A50" s="88">
        <v>65</v>
      </c>
      <c r="B50" s="89">
        <v>127.5</v>
      </c>
      <c r="C50" s="46">
        <f t="shared" si="2"/>
        <v>0.63749999999999996</v>
      </c>
      <c r="D50" s="45">
        <f t="shared" si="3"/>
        <v>36.299999999999997</v>
      </c>
    </row>
    <row r="51" spans="1:4" x14ac:dyDescent="0.2">
      <c r="A51" s="88">
        <v>66</v>
      </c>
      <c r="B51" s="89">
        <v>129</v>
      </c>
      <c r="C51" s="46">
        <f t="shared" si="2"/>
        <v>0.64500000000000002</v>
      </c>
      <c r="D51" s="45">
        <f t="shared" si="3"/>
        <v>35.5</v>
      </c>
    </row>
    <row r="52" spans="1:4" x14ac:dyDescent="0.2">
      <c r="A52" s="88">
        <v>68</v>
      </c>
      <c r="B52" s="89">
        <v>142</v>
      </c>
      <c r="C52" s="46">
        <f t="shared" si="2"/>
        <v>0.71</v>
      </c>
      <c r="D52" s="45">
        <f t="shared" si="3"/>
        <v>29</v>
      </c>
    </row>
    <row r="53" spans="1:4" x14ac:dyDescent="0.2">
      <c r="A53" s="88">
        <v>69</v>
      </c>
      <c r="B53" s="89">
        <v>129.5</v>
      </c>
      <c r="C53" s="46">
        <f t="shared" si="2"/>
        <v>0.64749999999999996</v>
      </c>
      <c r="D53" s="45">
        <f t="shared" si="3"/>
        <v>35.299999999999997</v>
      </c>
    </row>
    <row r="54" spans="1:4" x14ac:dyDescent="0.2">
      <c r="A54" s="88">
        <v>70</v>
      </c>
      <c r="B54" s="89">
        <v>126.5</v>
      </c>
      <c r="C54" s="46">
        <f t="shared" si="2"/>
        <v>0.63249999999999995</v>
      </c>
      <c r="D54" s="45">
        <f t="shared" si="3"/>
        <v>36.799999999999997</v>
      </c>
    </row>
    <row r="55" spans="1:4" x14ac:dyDescent="0.2">
      <c r="A55" s="88">
        <v>71</v>
      </c>
      <c r="B55" s="89">
        <v>132.5</v>
      </c>
      <c r="C55" s="46">
        <f t="shared" si="2"/>
        <v>0.66249999999999998</v>
      </c>
      <c r="D55" s="45">
        <f t="shared" si="3"/>
        <v>33.799999999999997</v>
      </c>
    </row>
    <row r="56" spans="1:4" x14ac:dyDescent="0.2">
      <c r="A56" s="88">
        <v>72</v>
      </c>
      <c r="B56" s="89">
        <v>134</v>
      </c>
      <c r="C56" s="46">
        <f t="shared" si="2"/>
        <v>0.67</v>
      </c>
      <c r="D56" s="45">
        <f t="shared" si="3"/>
        <v>33</v>
      </c>
    </row>
    <row r="57" spans="1:4" x14ac:dyDescent="0.2">
      <c r="A57" s="88">
        <v>73</v>
      </c>
      <c r="B57" s="89">
        <v>135.5</v>
      </c>
      <c r="C57" s="46">
        <f t="shared" si="2"/>
        <v>0.67749999999999999</v>
      </c>
      <c r="D57" s="45">
        <f t="shared" si="3"/>
        <v>32.299999999999997</v>
      </c>
    </row>
    <row r="58" spans="1:4" x14ac:dyDescent="0.2">
      <c r="A58" s="88">
        <v>74</v>
      </c>
      <c r="B58" s="89">
        <v>130</v>
      </c>
      <c r="C58" s="46">
        <f t="shared" si="2"/>
        <v>0.65</v>
      </c>
      <c r="D58" s="45">
        <f t="shared" si="3"/>
        <v>35</v>
      </c>
    </row>
    <row r="59" spans="1:4" x14ac:dyDescent="0.2">
      <c r="A59" s="88">
        <v>75</v>
      </c>
      <c r="B59" s="89">
        <v>131</v>
      </c>
      <c r="C59" s="46">
        <f t="shared" si="2"/>
        <v>0.65500000000000003</v>
      </c>
      <c r="D59" s="45">
        <f t="shared" si="3"/>
        <v>34.5</v>
      </c>
    </row>
    <row r="60" spans="1:4" x14ac:dyDescent="0.2">
      <c r="A60" s="88">
        <v>76</v>
      </c>
      <c r="B60" s="48">
        <v>149.5</v>
      </c>
      <c r="C60" s="46">
        <f t="shared" si="2"/>
        <v>0.74750000000000005</v>
      </c>
      <c r="D60" s="45">
        <f t="shared" si="3"/>
        <v>25.3</v>
      </c>
    </row>
    <row r="61" spans="1:4" x14ac:dyDescent="0.2">
      <c r="A61" s="88">
        <v>77</v>
      </c>
      <c r="B61" s="89">
        <v>134</v>
      </c>
      <c r="C61" s="46">
        <f t="shared" si="2"/>
        <v>0.67</v>
      </c>
      <c r="D61" s="45">
        <f t="shared" si="3"/>
        <v>33</v>
      </c>
    </row>
    <row r="62" spans="1:4" x14ac:dyDescent="0.2">
      <c r="A62" s="88">
        <v>78</v>
      </c>
      <c r="B62" s="89">
        <v>130.5</v>
      </c>
      <c r="C62" s="46">
        <f t="shared" si="2"/>
        <v>0.65249999999999997</v>
      </c>
      <c r="D62" s="45">
        <f t="shared" si="3"/>
        <v>34.799999999999997</v>
      </c>
    </row>
    <row r="63" spans="1:4" x14ac:dyDescent="0.2">
      <c r="A63" s="88">
        <v>79</v>
      </c>
      <c r="B63" s="89">
        <v>138</v>
      </c>
      <c r="C63" s="46">
        <f t="shared" si="2"/>
        <v>0.69</v>
      </c>
      <c r="D63" s="45">
        <f t="shared" si="3"/>
        <v>31</v>
      </c>
    </row>
    <row r="64" spans="1:4" x14ac:dyDescent="0.2">
      <c r="A64" s="88">
        <v>80</v>
      </c>
      <c r="B64" s="89">
        <v>128.5</v>
      </c>
      <c r="C64" s="46">
        <f t="shared" si="2"/>
        <v>0.64249999999999996</v>
      </c>
      <c r="D64" s="45">
        <f t="shared" si="3"/>
        <v>35.799999999999997</v>
      </c>
    </row>
    <row r="65" spans="1:4" x14ac:dyDescent="0.2">
      <c r="A65" s="88">
        <v>81</v>
      </c>
      <c r="B65" s="89">
        <v>128.5</v>
      </c>
      <c r="C65" s="46">
        <f t="shared" si="2"/>
        <v>0.64249999999999996</v>
      </c>
      <c r="D65" s="45">
        <f t="shared" si="3"/>
        <v>35.799999999999997</v>
      </c>
    </row>
    <row r="66" spans="1:4" x14ac:dyDescent="0.2">
      <c r="A66" s="88">
        <v>82</v>
      </c>
      <c r="B66" s="89">
        <v>126.5</v>
      </c>
      <c r="C66" s="46">
        <f t="shared" ref="C66:C82" si="4">B66/$G$1</f>
        <v>0.63249999999999995</v>
      </c>
      <c r="D66" s="45">
        <f t="shared" ref="D66:D82" si="5">ROUND(100-(B66/$G$1*100),1)</f>
        <v>36.799999999999997</v>
      </c>
    </row>
    <row r="67" spans="1:4" x14ac:dyDescent="0.2">
      <c r="A67" s="90">
        <v>83</v>
      </c>
      <c r="B67" s="91">
        <v>132.5</v>
      </c>
      <c r="C67" s="46">
        <f t="shared" si="4"/>
        <v>0.66249999999999998</v>
      </c>
      <c r="D67" s="45">
        <f t="shared" si="5"/>
        <v>33.799999999999997</v>
      </c>
    </row>
    <row r="68" spans="1:4" x14ac:dyDescent="0.2">
      <c r="A68" s="94">
        <v>101</v>
      </c>
      <c r="B68" s="48">
        <v>144.5</v>
      </c>
      <c r="C68" s="46">
        <f t="shared" si="4"/>
        <v>0.72250000000000003</v>
      </c>
      <c r="D68" s="45">
        <f t="shared" si="5"/>
        <v>27.8</v>
      </c>
    </row>
    <row r="69" spans="1:4" x14ac:dyDescent="0.2">
      <c r="A69" s="94">
        <v>102</v>
      </c>
      <c r="B69" s="48">
        <v>148.5</v>
      </c>
      <c r="C69" s="46">
        <f t="shared" si="4"/>
        <v>0.74250000000000005</v>
      </c>
      <c r="D69" s="45">
        <f t="shared" si="5"/>
        <v>25.8</v>
      </c>
    </row>
    <row r="70" spans="1:4" x14ac:dyDescent="0.2">
      <c r="A70" s="94">
        <v>103</v>
      </c>
      <c r="B70" s="48">
        <v>142.5</v>
      </c>
      <c r="C70" s="96">
        <f t="shared" si="4"/>
        <v>0.71250000000000002</v>
      </c>
      <c r="D70" s="45">
        <f t="shared" si="5"/>
        <v>28.8</v>
      </c>
    </row>
    <row r="71" spans="1:4" x14ac:dyDescent="0.2">
      <c r="A71" s="94">
        <v>104</v>
      </c>
      <c r="B71" s="48">
        <v>125</v>
      </c>
      <c r="C71" s="96">
        <f t="shared" si="4"/>
        <v>0.625</v>
      </c>
      <c r="D71" s="45">
        <f t="shared" si="5"/>
        <v>37.5</v>
      </c>
    </row>
    <row r="72" spans="1:4" x14ac:dyDescent="0.2">
      <c r="A72" s="94">
        <v>105</v>
      </c>
      <c r="B72" s="48">
        <v>116</v>
      </c>
      <c r="C72" s="96">
        <f t="shared" si="4"/>
        <v>0.57999999999999996</v>
      </c>
      <c r="D72" s="45">
        <f t="shared" si="5"/>
        <v>42</v>
      </c>
    </row>
    <row r="73" spans="1:4" x14ac:dyDescent="0.2">
      <c r="A73" s="94">
        <v>106</v>
      </c>
      <c r="B73" s="48">
        <v>167</v>
      </c>
      <c r="C73" s="96">
        <f t="shared" si="4"/>
        <v>0.83499999999999996</v>
      </c>
      <c r="D73" s="45">
        <f t="shared" si="5"/>
        <v>16.5</v>
      </c>
    </row>
    <row r="74" spans="1:4" x14ac:dyDescent="0.2">
      <c r="A74" s="94">
        <v>107</v>
      </c>
      <c r="B74" s="48">
        <v>144.5</v>
      </c>
      <c r="C74" s="96">
        <f t="shared" si="4"/>
        <v>0.72250000000000003</v>
      </c>
      <c r="D74" s="45">
        <f t="shared" si="5"/>
        <v>27.8</v>
      </c>
    </row>
    <row r="75" spans="1:4" x14ac:dyDescent="0.2">
      <c r="A75" s="94">
        <v>108</v>
      </c>
      <c r="B75" s="48">
        <v>128.5</v>
      </c>
      <c r="C75" s="96">
        <f t="shared" si="4"/>
        <v>0.64249999999999996</v>
      </c>
      <c r="D75" s="45">
        <f t="shared" si="5"/>
        <v>35.799999999999997</v>
      </c>
    </row>
    <row r="76" spans="1:4" x14ac:dyDescent="0.2">
      <c r="A76" s="94">
        <v>109</v>
      </c>
      <c r="B76" s="48">
        <v>124.5</v>
      </c>
      <c r="C76" s="96">
        <f t="shared" si="4"/>
        <v>0.62250000000000005</v>
      </c>
      <c r="D76" s="45">
        <f t="shared" si="5"/>
        <v>37.799999999999997</v>
      </c>
    </row>
    <row r="77" spans="1:4" x14ac:dyDescent="0.2">
      <c r="A77" s="99">
        <v>110</v>
      </c>
      <c r="B77" s="48">
        <v>152</v>
      </c>
      <c r="C77" s="96">
        <f t="shared" si="4"/>
        <v>0.76</v>
      </c>
      <c r="D77" s="45">
        <f t="shared" si="5"/>
        <v>24</v>
      </c>
    </row>
    <row r="78" spans="1:4" x14ac:dyDescent="0.2">
      <c r="A78" s="99">
        <v>111</v>
      </c>
      <c r="B78" s="48">
        <v>144</v>
      </c>
      <c r="C78" s="96">
        <f t="shared" si="4"/>
        <v>0.72</v>
      </c>
      <c r="D78" s="45">
        <f t="shared" si="5"/>
        <v>28</v>
      </c>
    </row>
    <row r="79" spans="1:4" x14ac:dyDescent="0.2">
      <c r="A79" s="99">
        <v>112</v>
      </c>
      <c r="B79" s="100">
        <v>129.5</v>
      </c>
      <c r="C79" s="46">
        <f t="shared" si="4"/>
        <v>0.64749999999999996</v>
      </c>
      <c r="D79" s="45">
        <f t="shared" si="5"/>
        <v>35.299999999999997</v>
      </c>
    </row>
    <row r="80" spans="1:4" x14ac:dyDescent="0.2">
      <c r="A80" s="99">
        <v>113</v>
      </c>
      <c r="B80" s="100">
        <v>144.5</v>
      </c>
      <c r="C80" s="46">
        <f t="shared" si="4"/>
        <v>0.72250000000000003</v>
      </c>
      <c r="D80" s="45">
        <f t="shared" si="5"/>
        <v>27.8</v>
      </c>
    </row>
    <row r="81" spans="1:4" x14ac:dyDescent="0.2">
      <c r="A81" s="99">
        <v>114</v>
      </c>
      <c r="B81" s="100">
        <v>123</v>
      </c>
      <c r="C81" s="46">
        <f t="shared" si="4"/>
        <v>0.61499999999999999</v>
      </c>
      <c r="D81" s="45">
        <f t="shared" si="5"/>
        <v>38.5</v>
      </c>
    </row>
    <row r="82" spans="1:4" x14ac:dyDescent="0.2">
      <c r="A82" s="99">
        <v>115</v>
      </c>
      <c r="B82" s="100">
        <v>137.5</v>
      </c>
      <c r="C82" s="46">
        <f t="shared" si="4"/>
        <v>0.6875</v>
      </c>
      <c r="D82" s="45">
        <f t="shared" si="5"/>
        <v>31.3</v>
      </c>
    </row>
    <row r="83" spans="1:4" x14ac:dyDescent="0.2">
      <c r="A83" s="99">
        <v>116</v>
      </c>
      <c r="B83" s="100">
        <v>147.5</v>
      </c>
      <c r="C83" s="46">
        <f t="shared" ref="C83:C89" si="6">B83/$G$1</f>
        <v>0.73750000000000004</v>
      </c>
      <c r="D83" s="45">
        <f t="shared" ref="D83:D89" si="7">ROUND(100-(B83/$G$1*100),1)</f>
        <v>26.3</v>
      </c>
    </row>
    <row r="84" spans="1:4" x14ac:dyDescent="0.2">
      <c r="A84" s="99">
        <v>117</v>
      </c>
      <c r="B84" s="100">
        <v>145.5</v>
      </c>
      <c r="C84" s="46">
        <f t="shared" si="6"/>
        <v>0.72750000000000004</v>
      </c>
      <c r="D84" s="45">
        <f t="shared" si="7"/>
        <v>27.3</v>
      </c>
    </row>
    <row r="85" spans="1:4" x14ac:dyDescent="0.2">
      <c r="A85" s="99">
        <v>118</v>
      </c>
      <c r="B85" s="100">
        <v>125</v>
      </c>
      <c r="C85" s="46">
        <f t="shared" si="6"/>
        <v>0.625</v>
      </c>
      <c r="D85" s="45">
        <f t="shared" si="7"/>
        <v>37.5</v>
      </c>
    </row>
    <row r="86" spans="1:4" x14ac:dyDescent="0.2">
      <c r="A86" s="99">
        <v>119</v>
      </c>
      <c r="B86" s="100">
        <v>139</v>
      </c>
      <c r="C86" s="46">
        <f t="shared" si="6"/>
        <v>0.69499999999999995</v>
      </c>
      <c r="D86" s="45">
        <f t="shared" si="7"/>
        <v>30.5</v>
      </c>
    </row>
    <row r="87" spans="1:4" x14ac:dyDescent="0.2">
      <c r="A87" s="99">
        <v>120</v>
      </c>
      <c r="B87" s="100">
        <v>157.5</v>
      </c>
      <c r="C87" s="46">
        <f t="shared" si="6"/>
        <v>0.78749999999999998</v>
      </c>
      <c r="D87" s="45">
        <f t="shared" si="7"/>
        <v>21.3</v>
      </c>
    </row>
    <row r="88" spans="1:4" x14ac:dyDescent="0.2">
      <c r="A88" s="99">
        <v>121</v>
      </c>
      <c r="B88" s="100">
        <v>154.5</v>
      </c>
      <c r="C88" s="46">
        <f t="shared" si="6"/>
        <v>0.77249999999999996</v>
      </c>
      <c r="D88" s="45">
        <f t="shared" si="7"/>
        <v>22.8</v>
      </c>
    </row>
    <row r="89" spans="1:4" x14ac:dyDescent="0.2">
      <c r="A89" s="99">
        <v>122</v>
      </c>
      <c r="B89" s="100">
        <v>116.5</v>
      </c>
      <c r="C89" s="46">
        <f t="shared" si="6"/>
        <v>0.58250000000000002</v>
      </c>
      <c r="D89" s="45">
        <f t="shared" si="7"/>
        <v>41.8</v>
      </c>
    </row>
    <row r="90" spans="1:4" x14ac:dyDescent="0.2">
      <c r="A90" s="99">
        <v>124</v>
      </c>
      <c r="B90" s="100">
        <v>140</v>
      </c>
      <c r="C90" s="46">
        <f t="shared" ref="C90:C119" si="8">B90/$G$1</f>
        <v>0.7</v>
      </c>
      <c r="D90" s="45">
        <f t="shared" ref="D90:D119" si="9">ROUND(100-(B90/$G$1*100),1)</f>
        <v>30</v>
      </c>
    </row>
    <row r="91" spans="1:4" x14ac:dyDescent="0.2">
      <c r="A91" s="99">
        <v>126</v>
      </c>
      <c r="B91" s="100">
        <v>132.5</v>
      </c>
      <c r="C91" s="46">
        <f t="shared" si="8"/>
        <v>0.66249999999999998</v>
      </c>
      <c r="D91" s="45">
        <f t="shared" si="9"/>
        <v>33.799999999999997</v>
      </c>
    </row>
    <row r="92" spans="1:4" x14ac:dyDescent="0.2">
      <c r="A92" s="99">
        <v>127</v>
      </c>
      <c r="B92" s="100">
        <v>153</v>
      </c>
      <c r="C92" s="46">
        <f t="shared" si="8"/>
        <v>0.76500000000000001</v>
      </c>
      <c r="D92" s="45">
        <f t="shared" si="9"/>
        <v>23.5</v>
      </c>
    </row>
    <row r="93" spans="1:4" x14ac:dyDescent="0.2">
      <c r="A93" s="47">
        <v>128</v>
      </c>
      <c r="B93" s="100">
        <v>113</v>
      </c>
      <c r="C93" s="46">
        <f t="shared" si="8"/>
        <v>0.56499999999999995</v>
      </c>
      <c r="D93" s="45">
        <f t="shared" si="9"/>
        <v>43.5</v>
      </c>
    </row>
    <row r="94" spans="1:4" x14ac:dyDescent="0.2">
      <c r="A94" s="47">
        <v>129</v>
      </c>
      <c r="B94" s="100">
        <v>160</v>
      </c>
      <c r="C94" s="46">
        <f t="shared" si="8"/>
        <v>0.8</v>
      </c>
      <c r="D94" s="45">
        <f t="shared" si="9"/>
        <v>20</v>
      </c>
    </row>
    <row r="95" spans="1:4" x14ac:dyDescent="0.2">
      <c r="A95" s="47">
        <v>130</v>
      </c>
      <c r="B95" s="100">
        <v>164</v>
      </c>
      <c r="C95" s="46">
        <f t="shared" si="8"/>
        <v>0.82</v>
      </c>
      <c r="D95" s="45">
        <f t="shared" si="9"/>
        <v>18</v>
      </c>
    </row>
    <row r="96" spans="1:4" x14ac:dyDescent="0.2">
      <c r="A96" s="47">
        <v>131</v>
      </c>
      <c r="B96" s="100">
        <v>149.5</v>
      </c>
      <c r="C96" s="46">
        <f t="shared" si="8"/>
        <v>0.74750000000000005</v>
      </c>
      <c r="D96" s="45">
        <f t="shared" si="9"/>
        <v>25.3</v>
      </c>
    </row>
    <row r="97" spans="1:4" x14ac:dyDescent="0.2">
      <c r="A97" s="47">
        <v>132</v>
      </c>
      <c r="B97" s="100">
        <v>158.5</v>
      </c>
      <c r="C97" s="46">
        <f t="shared" si="8"/>
        <v>0.79249999999999998</v>
      </c>
      <c r="D97" s="45">
        <f t="shared" si="9"/>
        <v>20.8</v>
      </c>
    </row>
    <row r="98" spans="1:4" x14ac:dyDescent="0.2">
      <c r="A98" s="47">
        <v>133</v>
      </c>
      <c r="B98" s="48">
        <v>132.5</v>
      </c>
      <c r="C98" s="46">
        <f t="shared" si="8"/>
        <v>0.66249999999999998</v>
      </c>
      <c r="D98" s="45">
        <f t="shared" si="9"/>
        <v>33.799999999999997</v>
      </c>
    </row>
    <row r="99" spans="1:4" x14ac:dyDescent="0.2">
      <c r="A99" s="47">
        <v>134</v>
      </c>
      <c r="B99" s="100">
        <v>129.5</v>
      </c>
      <c r="C99" s="46">
        <f t="shared" si="8"/>
        <v>0.64749999999999996</v>
      </c>
      <c r="D99" s="45">
        <f t="shared" si="9"/>
        <v>35.299999999999997</v>
      </c>
    </row>
    <row r="100" spans="1:4" x14ac:dyDescent="0.2">
      <c r="A100" s="47"/>
      <c r="B100" s="48"/>
      <c r="C100" s="46">
        <f t="shared" si="8"/>
        <v>0</v>
      </c>
      <c r="D100" s="45">
        <f t="shared" si="9"/>
        <v>100</v>
      </c>
    </row>
    <row r="101" spans="1:4" x14ac:dyDescent="0.2">
      <c r="A101" s="47"/>
      <c r="B101" s="48"/>
      <c r="C101" s="46">
        <f t="shared" si="8"/>
        <v>0</v>
      </c>
      <c r="D101" s="45">
        <f t="shared" si="9"/>
        <v>100</v>
      </c>
    </row>
    <row r="102" spans="1:4" x14ac:dyDescent="0.2">
      <c r="A102" s="47"/>
      <c r="B102" s="48"/>
      <c r="C102" s="46">
        <f t="shared" si="8"/>
        <v>0</v>
      </c>
      <c r="D102" s="45">
        <f t="shared" si="9"/>
        <v>100</v>
      </c>
    </row>
    <row r="103" spans="1:4" x14ac:dyDescent="0.2">
      <c r="A103" s="47"/>
      <c r="B103" s="48"/>
      <c r="C103" s="46">
        <f t="shared" si="8"/>
        <v>0</v>
      </c>
      <c r="D103" s="45">
        <f t="shared" si="9"/>
        <v>100</v>
      </c>
    </row>
    <row r="104" spans="1:4" x14ac:dyDescent="0.2">
      <c r="A104" s="47"/>
      <c r="B104" s="48"/>
      <c r="C104" s="46">
        <f t="shared" si="8"/>
        <v>0</v>
      </c>
      <c r="D104" s="45">
        <f t="shared" si="9"/>
        <v>100</v>
      </c>
    </row>
    <row r="105" spans="1:4" x14ac:dyDescent="0.2">
      <c r="A105" s="47"/>
      <c r="B105" s="48"/>
      <c r="C105" s="46">
        <f t="shared" si="8"/>
        <v>0</v>
      </c>
      <c r="D105" s="45">
        <f t="shared" si="9"/>
        <v>100</v>
      </c>
    </row>
    <row r="106" spans="1:4" x14ac:dyDescent="0.2">
      <c r="A106" s="47"/>
      <c r="B106" s="48"/>
      <c r="C106" s="46">
        <f t="shared" si="8"/>
        <v>0</v>
      </c>
      <c r="D106" s="45">
        <f t="shared" si="9"/>
        <v>100</v>
      </c>
    </row>
    <row r="107" spans="1:4" x14ac:dyDescent="0.2">
      <c r="A107" s="47"/>
      <c r="B107" s="48"/>
      <c r="C107" s="46">
        <f t="shared" si="8"/>
        <v>0</v>
      </c>
      <c r="D107" s="45">
        <f t="shared" si="9"/>
        <v>100</v>
      </c>
    </row>
    <row r="108" spans="1:4" x14ac:dyDescent="0.2">
      <c r="A108" s="47"/>
      <c r="B108" s="48"/>
      <c r="C108" s="46">
        <f t="shared" si="8"/>
        <v>0</v>
      </c>
      <c r="D108" s="45">
        <f t="shared" si="9"/>
        <v>100</v>
      </c>
    </row>
    <row r="109" spans="1:4" x14ac:dyDescent="0.2">
      <c r="A109" s="47"/>
      <c r="B109" s="48"/>
      <c r="C109" s="46">
        <f t="shared" si="8"/>
        <v>0</v>
      </c>
      <c r="D109" s="45">
        <f t="shared" si="9"/>
        <v>100</v>
      </c>
    </row>
    <row r="110" spans="1:4" x14ac:dyDescent="0.2">
      <c r="A110" s="47"/>
      <c r="B110" s="48"/>
      <c r="C110" s="46">
        <f t="shared" si="8"/>
        <v>0</v>
      </c>
      <c r="D110" s="45">
        <f t="shared" si="9"/>
        <v>100</v>
      </c>
    </row>
    <row r="111" spans="1:4" x14ac:dyDescent="0.2">
      <c r="A111" s="47"/>
      <c r="B111" s="48"/>
      <c r="C111" s="46">
        <f t="shared" si="8"/>
        <v>0</v>
      </c>
      <c r="D111" s="45">
        <f t="shared" si="9"/>
        <v>100</v>
      </c>
    </row>
    <row r="112" spans="1:4" x14ac:dyDescent="0.2">
      <c r="A112" s="47"/>
      <c r="B112" s="48"/>
      <c r="C112" s="46">
        <f t="shared" si="8"/>
        <v>0</v>
      </c>
      <c r="D112" s="45">
        <f t="shared" si="9"/>
        <v>100</v>
      </c>
    </row>
    <row r="113" spans="1:4" x14ac:dyDescent="0.2">
      <c r="A113" s="47"/>
      <c r="B113" s="48"/>
      <c r="C113" s="46">
        <f t="shared" si="8"/>
        <v>0</v>
      </c>
      <c r="D113" s="45">
        <f t="shared" si="9"/>
        <v>100</v>
      </c>
    </row>
    <row r="114" spans="1:4" x14ac:dyDescent="0.2">
      <c r="A114" s="47"/>
      <c r="B114" s="48"/>
      <c r="C114" s="46">
        <f t="shared" si="8"/>
        <v>0</v>
      </c>
      <c r="D114" s="45">
        <f t="shared" si="9"/>
        <v>100</v>
      </c>
    </row>
    <row r="115" spans="1:4" x14ac:dyDescent="0.2">
      <c r="A115" s="47"/>
      <c r="B115" s="48"/>
      <c r="C115" s="46">
        <f t="shared" si="8"/>
        <v>0</v>
      </c>
      <c r="D115" s="45">
        <f t="shared" si="9"/>
        <v>100</v>
      </c>
    </row>
    <row r="116" spans="1:4" x14ac:dyDescent="0.2">
      <c r="A116" s="47"/>
      <c r="B116" s="48"/>
      <c r="C116" s="46">
        <f t="shared" si="8"/>
        <v>0</v>
      </c>
      <c r="D116" s="45">
        <f t="shared" si="9"/>
        <v>100</v>
      </c>
    </row>
    <row r="117" spans="1:4" x14ac:dyDescent="0.2">
      <c r="A117" s="47"/>
      <c r="B117" s="48"/>
      <c r="C117" s="46">
        <f t="shared" si="8"/>
        <v>0</v>
      </c>
      <c r="D117" s="45">
        <f t="shared" si="9"/>
        <v>100</v>
      </c>
    </row>
    <row r="118" spans="1:4" x14ac:dyDescent="0.2">
      <c r="A118" s="47"/>
      <c r="B118" s="48"/>
      <c r="C118" s="46">
        <f t="shared" si="8"/>
        <v>0</v>
      </c>
      <c r="D118" s="45">
        <f t="shared" si="9"/>
        <v>100</v>
      </c>
    </row>
    <row r="119" spans="1:4" x14ac:dyDescent="0.2">
      <c r="A119" s="47"/>
      <c r="B119" s="48"/>
      <c r="C119" s="46">
        <f t="shared" si="8"/>
        <v>0</v>
      </c>
      <c r="D119" s="45">
        <f t="shared" si="9"/>
        <v>100</v>
      </c>
    </row>
  </sheetData>
  <sortState xmlns:xlrd2="http://schemas.microsoft.com/office/spreadsheetml/2017/richdata2" ref="A2:B100">
    <sortCondition ref="A2:A100"/>
  </sortState>
  <pageMargins left="0.7" right="0.7" top="0.75" bottom="0.75" header="0.3" footer="0.3"/>
  <pageSetup paperSize="9"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50"/>
  <sheetViews>
    <sheetView zoomScaleNormal="100" workbookViewId="0">
      <pane ySplit="1" topLeftCell="A40" activePane="bottomLeft" state="frozen"/>
      <selection activeCell="K22" sqref="K22"/>
      <selection pane="bottomLeft" activeCell="L96" sqref="L96"/>
    </sheetView>
  </sheetViews>
  <sheetFormatPr defaultRowHeight="15" x14ac:dyDescent="0.2"/>
  <cols>
    <col min="1" max="4" width="13.71875" style="53" customWidth="1"/>
  </cols>
  <sheetData>
    <row r="1" spans="1:8" x14ac:dyDescent="0.2">
      <c r="A1" s="54" t="s">
        <v>21</v>
      </c>
      <c r="B1" s="54" t="s">
        <v>31</v>
      </c>
      <c r="C1" s="54" t="s">
        <v>16</v>
      </c>
      <c r="D1" s="54" t="s">
        <v>10</v>
      </c>
    </row>
    <row r="2" spans="1:8" x14ac:dyDescent="0.2">
      <c r="A2" s="55">
        <v>1</v>
      </c>
      <c r="B2" s="55">
        <v>0</v>
      </c>
      <c r="C2" s="55">
        <v>0</v>
      </c>
      <c r="D2" s="53">
        <f>IF(B2="E","E", IF(B2="R","R",SUM(B2:C2)))</f>
        <v>0</v>
      </c>
    </row>
    <row r="3" spans="1:8" x14ac:dyDescent="0.2">
      <c r="A3" s="55">
        <v>2</v>
      </c>
      <c r="B3" s="55">
        <v>0</v>
      </c>
      <c r="C3" s="55">
        <v>0</v>
      </c>
      <c r="D3" s="53">
        <f t="shared" ref="D3:D66" si="0">IF(B3="E","E", IF(B3="R","R",SUM(B3:C3)))</f>
        <v>0</v>
      </c>
      <c r="H3" s="98"/>
    </row>
    <row r="4" spans="1:8" x14ac:dyDescent="0.2">
      <c r="A4" s="55">
        <v>3</v>
      </c>
      <c r="B4" s="55">
        <v>0</v>
      </c>
      <c r="C4" s="55">
        <v>0</v>
      </c>
      <c r="D4" s="53">
        <f t="shared" si="0"/>
        <v>0</v>
      </c>
      <c r="H4" s="98"/>
    </row>
    <row r="5" spans="1:8" x14ac:dyDescent="0.2">
      <c r="A5" s="55">
        <v>4</v>
      </c>
      <c r="B5" s="55">
        <v>0</v>
      </c>
      <c r="C5" s="55">
        <v>0</v>
      </c>
      <c r="D5" s="53">
        <f t="shared" si="0"/>
        <v>0</v>
      </c>
      <c r="H5" s="98"/>
    </row>
    <row r="6" spans="1:8" x14ac:dyDescent="0.2">
      <c r="A6" s="55">
        <v>5</v>
      </c>
      <c r="B6" s="55">
        <v>0</v>
      </c>
      <c r="C6" s="55">
        <v>0</v>
      </c>
      <c r="D6" s="53">
        <f t="shared" si="0"/>
        <v>0</v>
      </c>
      <c r="H6" s="98"/>
    </row>
    <row r="7" spans="1:8" x14ac:dyDescent="0.2">
      <c r="A7" s="55">
        <v>6</v>
      </c>
      <c r="B7" s="55">
        <v>0</v>
      </c>
      <c r="C7" s="55">
        <v>0</v>
      </c>
      <c r="D7" s="53">
        <f t="shared" si="0"/>
        <v>0</v>
      </c>
      <c r="H7" s="98"/>
    </row>
    <row r="8" spans="1:8" x14ac:dyDescent="0.2">
      <c r="A8" s="55">
        <v>7</v>
      </c>
      <c r="B8" s="55">
        <v>0</v>
      </c>
      <c r="C8" s="55">
        <v>0</v>
      </c>
      <c r="D8" s="53">
        <f t="shared" si="0"/>
        <v>0</v>
      </c>
      <c r="H8" s="98"/>
    </row>
    <row r="9" spans="1:8" x14ac:dyDescent="0.2">
      <c r="A9" s="55">
        <v>8</v>
      </c>
      <c r="B9" s="55">
        <v>0</v>
      </c>
      <c r="C9" s="55">
        <v>0</v>
      </c>
      <c r="D9" s="53">
        <f t="shared" si="0"/>
        <v>0</v>
      </c>
      <c r="H9" s="98"/>
    </row>
    <row r="10" spans="1:8" x14ac:dyDescent="0.2">
      <c r="A10" s="55">
        <v>9</v>
      </c>
      <c r="B10" s="55">
        <v>0</v>
      </c>
      <c r="C10" s="55">
        <v>0</v>
      </c>
      <c r="D10" s="53">
        <f t="shared" si="0"/>
        <v>0</v>
      </c>
      <c r="H10" s="98"/>
    </row>
    <row r="11" spans="1:8" x14ac:dyDescent="0.2">
      <c r="A11" s="55">
        <v>10</v>
      </c>
      <c r="B11" s="55">
        <v>4</v>
      </c>
      <c r="C11" s="55"/>
      <c r="D11" s="53">
        <f t="shared" si="0"/>
        <v>4</v>
      </c>
      <c r="H11" s="98"/>
    </row>
    <row r="12" spans="1:8" x14ac:dyDescent="0.2">
      <c r="A12" s="55">
        <v>11</v>
      </c>
      <c r="B12" s="55">
        <v>0</v>
      </c>
      <c r="C12" s="55">
        <v>0</v>
      </c>
      <c r="D12" s="53">
        <f t="shared" si="0"/>
        <v>0</v>
      </c>
      <c r="H12" s="98"/>
    </row>
    <row r="13" spans="1:8" x14ac:dyDescent="0.2">
      <c r="A13" s="55">
        <v>13</v>
      </c>
      <c r="B13" s="55">
        <v>0</v>
      </c>
      <c r="C13" s="55">
        <v>0</v>
      </c>
      <c r="D13" s="53">
        <f t="shared" si="0"/>
        <v>0</v>
      </c>
      <c r="H13" s="98"/>
    </row>
    <row r="14" spans="1:8" x14ac:dyDescent="0.2">
      <c r="A14" s="55">
        <v>14</v>
      </c>
      <c r="B14" s="55">
        <v>8</v>
      </c>
      <c r="C14" s="55">
        <v>0</v>
      </c>
      <c r="D14" s="53">
        <f t="shared" si="0"/>
        <v>8</v>
      </c>
      <c r="H14" s="98"/>
    </row>
    <row r="15" spans="1:8" x14ac:dyDescent="0.2">
      <c r="A15" s="55">
        <v>15</v>
      </c>
      <c r="B15" s="55">
        <v>12</v>
      </c>
      <c r="C15" s="55">
        <v>0</v>
      </c>
      <c r="D15" s="53">
        <f t="shared" si="0"/>
        <v>12</v>
      </c>
      <c r="H15" s="98"/>
    </row>
    <row r="16" spans="1:8" x14ac:dyDescent="0.2">
      <c r="A16" s="55">
        <v>16</v>
      </c>
      <c r="B16" s="55">
        <v>0</v>
      </c>
      <c r="C16" s="55">
        <v>0</v>
      </c>
      <c r="D16" s="53">
        <f t="shared" si="0"/>
        <v>0</v>
      </c>
      <c r="H16" s="98"/>
    </row>
    <row r="17" spans="1:8" x14ac:dyDescent="0.2">
      <c r="A17" s="55">
        <v>17</v>
      </c>
      <c r="B17" s="55">
        <v>0</v>
      </c>
      <c r="C17" s="55">
        <v>0</v>
      </c>
      <c r="D17" s="53">
        <f t="shared" si="0"/>
        <v>0</v>
      </c>
      <c r="H17" s="98"/>
    </row>
    <row r="18" spans="1:8" x14ac:dyDescent="0.2">
      <c r="A18" s="55">
        <v>18</v>
      </c>
      <c r="B18" s="55">
        <v>0</v>
      </c>
      <c r="C18" s="55">
        <v>0</v>
      </c>
      <c r="D18" s="53" t="s">
        <v>287</v>
      </c>
      <c r="H18" s="98"/>
    </row>
    <row r="19" spans="1:8" x14ac:dyDescent="0.2">
      <c r="A19" s="55">
        <v>21</v>
      </c>
      <c r="B19" s="55">
        <v>0</v>
      </c>
      <c r="C19" s="55">
        <v>0</v>
      </c>
      <c r="D19" s="53">
        <f t="shared" si="0"/>
        <v>0</v>
      </c>
      <c r="H19" s="98"/>
    </row>
    <row r="20" spans="1:8" x14ac:dyDescent="0.2">
      <c r="A20" s="55">
        <v>22</v>
      </c>
      <c r="B20" s="55">
        <v>0</v>
      </c>
      <c r="C20" s="55">
        <v>0</v>
      </c>
      <c r="D20" s="53">
        <f t="shared" si="0"/>
        <v>0</v>
      </c>
      <c r="H20" s="98"/>
    </row>
    <row r="21" spans="1:8" x14ac:dyDescent="0.2">
      <c r="A21" s="55">
        <v>23</v>
      </c>
      <c r="B21" s="55">
        <v>0</v>
      </c>
      <c r="C21" s="55">
        <v>0</v>
      </c>
      <c r="D21" s="53">
        <f t="shared" si="0"/>
        <v>0</v>
      </c>
      <c r="H21" s="98"/>
    </row>
    <row r="22" spans="1:8" x14ac:dyDescent="0.2">
      <c r="A22" s="55">
        <v>24</v>
      </c>
      <c r="B22" s="55">
        <v>4</v>
      </c>
      <c r="C22" s="55">
        <v>0</v>
      </c>
      <c r="D22" s="53">
        <f t="shared" si="0"/>
        <v>4</v>
      </c>
      <c r="H22" s="98"/>
    </row>
    <row r="23" spans="1:8" x14ac:dyDescent="0.2">
      <c r="A23" s="55">
        <v>25</v>
      </c>
      <c r="B23" s="55" t="s">
        <v>92</v>
      </c>
      <c r="C23" s="55"/>
      <c r="D23" s="53" t="str">
        <f t="shared" si="0"/>
        <v>E</v>
      </c>
      <c r="H23" s="98"/>
    </row>
    <row r="24" spans="1:8" x14ac:dyDescent="0.2">
      <c r="A24" s="55">
        <v>26</v>
      </c>
      <c r="B24" s="55">
        <v>0</v>
      </c>
      <c r="C24" s="55">
        <v>0</v>
      </c>
      <c r="D24" s="53">
        <f t="shared" si="0"/>
        <v>0</v>
      </c>
      <c r="H24" s="98"/>
    </row>
    <row r="25" spans="1:8" x14ac:dyDescent="0.2">
      <c r="A25" s="55">
        <v>27</v>
      </c>
      <c r="B25" s="55">
        <v>0</v>
      </c>
      <c r="C25" s="55">
        <v>0</v>
      </c>
      <c r="D25" s="53">
        <f t="shared" si="0"/>
        <v>0</v>
      </c>
      <c r="H25" s="98"/>
    </row>
    <row r="26" spans="1:8" x14ac:dyDescent="0.2">
      <c r="A26" s="55">
        <v>28</v>
      </c>
      <c r="B26" s="55">
        <v>4</v>
      </c>
      <c r="C26" s="55">
        <v>0</v>
      </c>
      <c r="D26" s="53">
        <f t="shared" si="0"/>
        <v>4</v>
      </c>
      <c r="H26" s="98"/>
    </row>
    <row r="27" spans="1:8" x14ac:dyDescent="0.2">
      <c r="A27" s="55">
        <v>29</v>
      </c>
      <c r="B27" s="55">
        <v>4</v>
      </c>
      <c r="C27" s="55">
        <v>0</v>
      </c>
      <c r="D27" s="53">
        <f t="shared" si="0"/>
        <v>4</v>
      </c>
      <c r="H27" s="98"/>
    </row>
    <row r="28" spans="1:8" x14ac:dyDescent="0.2">
      <c r="A28" s="55">
        <v>30</v>
      </c>
      <c r="B28" s="55">
        <v>0</v>
      </c>
      <c r="C28" s="55">
        <v>0</v>
      </c>
      <c r="D28" s="53">
        <f t="shared" si="0"/>
        <v>0</v>
      </c>
      <c r="H28" s="98"/>
    </row>
    <row r="29" spans="1:8" x14ac:dyDescent="0.2">
      <c r="A29" s="55">
        <v>31</v>
      </c>
      <c r="B29" s="55">
        <v>0</v>
      </c>
      <c r="C29" s="55">
        <v>0</v>
      </c>
      <c r="D29" s="53">
        <f t="shared" si="0"/>
        <v>0</v>
      </c>
      <c r="H29" s="98"/>
    </row>
    <row r="30" spans="1:8" x14ac:dyDescent="0.2">
      <c r="A30" s="55">
        <v>32</v>
      </c>
      <c r="B30" s="55">
        <v>12</v>
      </c>
      <c r="C30" s="55">
        <v>32</v>
      </c>
      <c r="D30" s="53">
        <f t="shared" si="0"/>
        <v>44</v>
      </c>
      <c r="H30" s="98"/>
    </row>
    <row r="31" spans="1:8" x14ac:dyDescent="0.2">
      <c r="A31" s="55">
        <v>33</v>
      </c>
      <c r="B31" s="55">
        <v>0</v>
      </c>
      <c r="C31" s="55">
        <v>0</v>
      </c>
      <c r="D31" s="53">
        <f t="shared" si="0"/>
        <v>0</v>
      </c>
      <c r="H31" s="98"/>
    </row>
    <row r="32" spans="1:8" x14ac:dyDescent="0.2">
      <c r="A32" s="55">
        <v>34</v>
      </c>
      <c r="B32" s="55">
        <v>4</v>
      </c>
      <c r="C32" s="55">
        <v>0</v>
      </c>
      <c r="D32" s="53">
        <f t="shared" si="0"/>
        <v>4</v>
      </c>
      <c r="H32" s="98"/>
    </row>
    <row r="33" spans="1:8" x14ac:dyDescent="0.2">
      <c r="A33" s="55">
        <v>35</v>
      </c>
      <c r="B33" s="55">
        <v>0</v>
      </c>
      <c r="C33" s="55">
        <v>0</v>
      </c>
      <c r="D33" s="53">
        <f t="shared" si="0"/>
        <v>0</v>
      </c>
      <c r="H33" s="98"/>
    </row>
    <row r="34" spans="1:8" x14ac:dyDescent="0.2">
      <c r="A34" s="55">
        <v>36</v>
      </c>
      <c r="B34" s="55">
        <v>0</v>
      </c>
      <c r="C34" s="55">
        <v>0</v>
      </c>
      <c r="D34" s="53">
        <f t="shared" si="0"/>
        <v>0</v>
      </c>
      <c r="H34" s="98"/>
    </row>
    <row r="35" spans="1:8" x14ac:dyDescent="0.2">
      <c r="A35" s="55">
        <v>37</v>
      </c>
      <c r="B35" s="55">
        <v>8</v>
      </c>
      <c r="C35" s="55">
        <v>5</v>
      </c>
      <c r="D35" s="53">
        <f t="shared" si="0"/>
        <v>13</v>
      </c>
      <c r="H35" s="98"/>
    </row>
    <row r="36" spans="1:8" x14ac:dyDescent="0.2">
      <c r="A36" s="55">
        <v>38</v>
      </c>
      <c r="B36" s="55">
        <v>0</v>
      </c>
      <c r="C36" s="55">
        <v>0</v>
      </c>
      <c r="D36" s="53">
        <f t="shared" si="0"/>
        <v>0</v>
      </c>
      <c r="H36" s="98"/>
    </row>
    <row r="37" spans="1:8" x14ac:dyDescent="0.2">
      <c r="A37" s="55">
        <v>51</v>
      </c>
      <c r="B37" s="55">
        <v>4</v>
      </c>
      <c r="C37" s="55">
        <v>0</v>
      </c>
      <c r="D37" s="53">
        <f t="shared" si="0"/>
        <v>4</v>
      </c>
      <c r="H37" s="98"/>
    </row>
    <row r="38" spans="1:8" x14ac:dyDescent="0.2">
      <c r="A38" s="55">
        <v>52</v>
      </c>
      <c r="B38" s="55">
        <v>12</v>
      </c>
      <c r="C38" s="55">
        <v>9</v>
      </c>
      <c r="D38" s="53">
        <f t="shared" si="0"/>
        <v>21</v>
      </c>
      <c r="H38" s="98"/>
    </row>
    <row r="39" spans="1:8" x14ac:dyDescent="0.2">
      <c r="A39" s="55">
        <v>53</v>
      </c>
      <c r="B39" s="55">
        <v>0</v>
      </c>
      <c r="C39" s="55">
        <v>0</v>
      </c>
      <c r="D39" s="53">
        <f t="shared" si="0"/>
        <v>0</v>
      </c>
      <c r="H39" s="98"/>
    </row>
    <row r="40" spans="1:8" x14ac:dyDescent="0.2">
      <c r="A40" s="55">
        <v>54</v>
      </c>
      <c r="B40" s="55">
        <v>0</v>
      </c>
      <c r="C40" s="55">
        <v>0</v>
      </c>
      <c r="D40" s="53">
        <f t="shared" si="0"/>
        <v>0</v>
      </c>
      <c r="H40" s="98"/>
    </row>
    <row r="41" spans="1:8" x14ac:dyDescent="0.2">
      <c r="A41" s="55">
        <v>55</v>
      </c>
      <c r="B41" s="55">
        <v>0</v>
      </c>
      <c r="C41" s="55">
        <v>0</v>
      </c>
      <c r="D41" s="53">
        <f t="shared" si="0"/>
        <v>0</v>
      </c>
      <c r="H41" s="98"/>
    </row>
    <row r="42" spans="1:8" x14ac:dyDescent="0.2">
      <c r="A42" s="55">
        <v>56</v>
      </c>
      <c r="B42" s="55" t="s">
        <v>287</v>
      </c>
      <c r="C42" s="55"/>
      <c r="D42" s="53">
        <f t="shared" si="0"/>
        <v>0</v>
      </c>
      <c r="H42" s="98"/>
    </row>
    <row r="43" spans="1:8" x14ac:dyDescent="0.2">
      <c r="A43" s="55">
        <v>57</v>
      </c>
      <c r="B43" s="55">
        <v>0</v>
      </c>
      <c r="C43" s="55">
        <v>0</v>
      </c>
      <c r="D43" s="53">
        <f t="shared" si="0"/>
        <v>0</v>
      </c>
      <c r="H43" s="98"/>
    </row>
    <row r="44" spans="1:8" x14ac:dyDescent="0.2">
      <c r="A44" s="55">
        <v>58</v>
      </c>
      <c r="B44" s="55">
        <v>20</v>
      </c>
      <c r="C44" s="55"/>
      <c r="D44" s="53">
        <f t="shared" si="0"/>
        <v>20</v>
      </c>
      <c r="H44" s="98"/>
    </row>
    <row r="45" spans="1:8" x14ac:dyDescent="0.2">
      <c r="A45" s="55">
        <v>59</v>
      </c>
      <c r="B45" s="55">
        <v>0</v>
      </c>
      <c r="C45" s="55">
        <v>0</v>
      </c>
      <c r="D45" s="53">
        <f t="shared" si="0"/>
        <v>0</v>
      </c>
      <c r="H45" s="98"/>
    </row>
    <row r="46" spans="1:8" x14ac:dyDescent="0.2">
      <c r="A46" s="55">
        <v>60</v>
      </c>
      <c r="B46" s="55">
        <v>4</v>
      </c>
      <c r="C46" s="55"/>
      <c r="D46" s="53">
        <f t="shared" si="0"/>
        <v>4</v>
      </c>
      <c r="H46" s="98"/>
    </row>
    <row r="47" spans="1:8" x14ac:dyDescent="0.2">
      <c r="A47" s="55">
        <v>61</v>
      </c>
      <c r="B47" s="55">
        <v>4</v>
      </c>
      <c r="C47" s="55"/>
      <c r="D47" s="53">
        <f t="shared" si="0"/>
        <v>4</v>
      </c>
      <c r="H47" s="98"/>
    </row>
    <row r="48" spans="1:8" x14ac:dyDescent="0.2">
      <c r="A48" s="55">
        <v>62</v>
      </c>
      <c r="B48" s="55">
        <v>0</v>
      </c>
      <c r="C48" s="55">
        <v>0</v>
      </c>
      <c r="D48" s="53">
        <f t="shared" si="0"/>
        <v>0</v>
      </c>
      <c r="H48" s="98"/>
    </row>
    <row r="49" spans="1:8" x14ac:dyDescent="0.2">
      <c r="A49" s="55">
        <v>63</v>
      </c>
      <c r="B49" s="55">
        <v>0</v>
      </c>
      <c r="C49" s="55">
        <v>0</v>
      </c>
      <c r="D49" s="53">
        <f t="shared" si="0"/>
        <v>0</v>
      </c>
      <c r="H49" s="98"/>
    </row>
    <row r="50" spans="1:8" x14ac:dyDescent="0.2">
      <c r="A50" s="55">
        <v>64</v>
      </c>
      <c r="B50" s="55">
        <v>8</v>
      </c>
      <c r="C50" s="55">
        <v>17</v>
      </c>
      <c r="D50" s="53">
        <f t="shared" si="0"/>
        <v>25</v>
      </c>
      <c r="H50" s="98"/>
    </row>
    <row r="51" spans="1:8" x14ac:dyDescent="0.2">
      <c r="A51" s="55">
        <v>65</v>
      </c>
      <c r="B51" s="55">
        <v>4</v>
      </c>
      <c r="C51" s="55">
        <v>0</v>
      </c>
      <c r="D51" s="53">
        <f t="shared" si="0"/>
        <v>4</v>
      </c>
      <c r="H51" s="98"/>
    </row>
    <row r="52" spans="1:8" x14ac:dyDescent="0.2">
      <c r="A52" s="55">
        <v>66</v>
      </c>
      <c r="B52" s="55">
        <v>4</v>
      </c>
      <c r="C52" s="55">
        <v>0</v>
      </c>
      <c r="D52" s="53">
        <f t="shared" si="0"/>
        <v>4</v>
      </c>
      <c r="H52" s="98"/>
    </row>
    <row r="53" spans="1:8" x14ac:dyDescent="0.2">
      <c r="A53" s="55">
        <v>68</v>
      </c>
      <c r="B53" s="55">
        <v>0</v>
      </c>
      <c r="C53" s="55">
        <v>0</v>
      </c>
      <c r="D53" s="53">
        <f t="shared" si="0"/>
        <v>0</v>
      </c>
      <c r="H53" s="98"/>
    </row>
    <row r="54" spans="1:8" x14ac:dyDescent="0.2">
      <c r="A54" s="55">
        <v>69</v>
      </c>
      <c r="B54" s="55">
        <v>12</v>
      </c>
      <c r="C54" s="55">
        <v>15</v>
      </c>
      <c r="D54" s="53">
        <f t="shared" si="0"/>
        <v>27</v>
      </c>
      <c r="H54" s="98"/>
    </row>
    <row r="55" spans="1:8" x14ac:dyDescent="0.2">
      <c r="A55" s="55">
        <v>70</v>
      </c>
      <c r="B55" s="55">
        <v>4</v>
      </c>
      <c r="C55" s="55">
        <v>10</v>
      </c>
      <c r="D55" s="53">
        <f t="shared" si="0"/>
        <v>14</v>
      </c>
      <c r="H55" s="98"/>
    </row>
    <row r="56" spans="1:8" x14ac:dyDescent="0.2">
      <c r="A56" s="55">
        <v>71</v>
      </c>
      <c r="B56" s="55">
        <v>8</v>
      </c>
      <c r="C56" s="55">
        <v>0</v>
      </c>
      <c r="D56" s="53">
        <f t="shared" si="0"/>
        <v>8</v>
      </c>
      <c r="H56" s="98"/>
    </row>
    <row r="57" spans="1:8" x14ac:dyDescent="0.2">
      <c r="A57" s="55">
        <v>72</v>
      </c>
      <c r="B57" s="55">
        <v>8</v>
      </c>
      <c r="C57" s="55">
        <v>11</v>
      </c>
      <c r="D57" s="53">
        <f t="shared" si="0"/>
        <v>19</v>
      </c>
      <c r="H57" s="98"/>
    </row>
    <row r="58" spans="1:8" x14ac:dyDescent="0.2">
      <c r="A58" s="55">
        <v>73</v>
      </c>
      <c r="B58" s="55">
        <v>0</v>
      </c>
      <c r="C58" s="55">
        <v>0</v>
      </c>
      <c r="D58" s="53">
        <f t="shared" si="0"/>
        <v>0</v>
      </c>
      <c r="H58" s="98"/>
    </row>
    <row r="59" spans="1:8" x14ac:dyDescent="0.2">
      <c r="A59" s="55">
        <v>74</v>
      </c>
      <c r="B59" s="55">
        <v>0</v>
      </c>
      <c r="C59" s="55">
        <v>0</v>
      </c>
      <c r="D59" s="53">
        <f t="shared" si="0"/>
        <v>0</v>
      </c>
      <c r="H59" s="98"/>
    </row>
    <row r="60" spans="1:8" x14ac:dyDescent="0.2">
      <c r="A60" s="55">
        <v>75</v>
      </c>
      <c r="B60" s="55" t="s">
        <v>92</v>
      </c>
      <c r="C60" s="55"/>
      <c r="D60" s="53" t="str">
        <f t="shared" si="0"/>
        <v>E</v>
      </c>
      <c r="H60" s="98"/>
    </row>
    <row r="61" spans="1:8" x14ac:dyDescent="0.2">
      <c r="A61" s="55">
        <v>76</v>
      </c>
      <c r="B61" s="55">
        <v>0</v>
      </c>
      <c r="C61" s="55">
        <v>0</v>
      </c>
      <c r="D61" s="53">
        <f t="shared" si="0"/>
        <v>0</v>
      </c>
      <c r="H61" s="98"/>
    </row>
    <row r="62" spans="1:8" x14ac:dyDescent="0.2">
      <c r="A62" s="55">
        <v>77</v>
      </c>
      <c r="B62" s="55">
        <v>0</v>
      </c>
      <c r="C62" s="55">
        <v>0</v>
      </c>
      <c r="D62" s="53">
        <f t="shared" si="0"/>
        <v>0</v>
      </c>
      <c r="H62" s="98"/>
    </row>
    <row r="63" spans="1:8" x14ac:dyDescent="0.2">
      <c r="A63" s="55">
        <v>78</v>
      </c>
      <c r="B63" s="55">
        <v>0</v>
      </c>
      <c r="C63" s="55">
        <v>0</v>
      </c>
      <c r="D63" s="53">
        <f t="shared" si="0"/>
        <v>0</v>
      </c>
      <c r="H63" s="98"/>
    </row>
    <row r="64" spans="1:8" x14ac:dyDescent="0.2">
      <c r="A64" s="55">
        <v>79</v>
      </c>
      <c r="B64" s="55">
        <v>16</v>
      </c>
      <c r="C64" s="55">
        <v>1</v>
      </c>
      <c r="D64" s="53">
        <f t="shared" si="0"/>
        <v>17</v>
      </c>
      <c r="H64" s="98"/>
    </row>
    <row r="65" spans="1:8" x14ac:dyDescent="0.2">
      <c r="A65" s="55">
        <v>80</v>
      </c>
      <c r="B65" s="55">
        <v>0</v>
      </c>
      <c r="C65" s="55">
        <v>0</v>
      </c>
      <c r="D65" s="53">
        <f t="shared" si="0"/>
        <v>0</v>
      </c>
      <c r="H65" s="98"/>
    </row>
    <row r="66" spans="1:8" x14ac:dyDescent="0.2">
      <c r="A66" s="55">
        <v>81</v>
      </c>
      <c r="B66" s="55">
        <v>12</v>
      </c>
      <c r="C66" s="55">
        <v>0</v>
      </c>
      <c r="D66" s="53">
        <f t="shared" si="0"/>
        <v>12</v>
      </c>
      <c r="H66" s="98"/>
    </row>
    <row r="67" spans="1:8" x14ac:dyDescent="0.2">
      <c r="A67" s="55">
        <v>82</v>
      </c>
      <c r="B67" s="55">
        <v>8</v>
      </c>
      <c r="C67" s="55">
        <v>0</v>
      </c>
      <c r="D67" s="53">
        <f t="shared" ref="D67:D80" si="1">IF(B67="E","E", IF(B67="R","R",SUM(B67:C67)))</f>
        <v>8</v>
      </c>
      <c r="H67" s="98"/>
    </row>
    <row r="68" spans="1:8" x14ac:dyDescent="0.2">
      <c r="A68" s="55">
        <v>83</v>
      </c>
      <c r="B68" s="55">
        <v>4</v>
      </c>
      <c r="C68" s="55">
        <v>0</v>
      </c>
      <c r="D68" s="53">
        <f t="shared" si="1"/>
        <v>4</v>
      </c>
      <c r="H68" s="98"/>
    </row>
    <row r="69" spans="1:8" x14ac:dyDescent="0.2">
      <c r="A69" s="55">
        <v>101</v>
      </c>
      <c r="B69" s="55">
        <v>0</v>
      </c>
      <c r="C69" s="55">
        <v>0</v>
      </c>
      <c r="D69" s="53">
        <f t="shared" si="1"/>
        <v>0</v>
      </c>
      <c r="H69" s="98"/>
    </row>
    <row r="70" spans="1:8" x14ac:dyDescent="0.2">
      <c r="A70" s="55">
        <v>102</v>
      </c>
      <c r="B70" s="55">
        <v>0</v>
      </c>
      <c r="C70" s="55">
        <v>0</v>
      </c>
      <c r="D70" s="53">
        <f t="shared" si="1"/>
        <v>0</v>
      </c>
      <c r="H70" s="98"/>
    </row>
    <row r="71" spans="1:8" x14ac:dyDescent="0.2">
      <c r="A71" s="55">
        <v>103</v>
      </c>
      <c r="B71" s="55">
        <v>4</v>
      </c>
      <c r="C71" s="55">
        <v>13</v>
      </c>
      <c r="D71" s="53">
        <f t="shared" si="1"/>
        <v>17</v>
      </c>
      <c r="H71" s="98"/>
    </row>
    <row r="72" spans="1:8" x14ac:dyDescent="0.2">
      <c r="A72" s="55">
        <v>104</v>
      </c>
      <c r="B72" s="55">
        <v>8</v>
      </c>
      <c r="C72" s="55">
        <v>4</v>
      </c>
      <c r="D72" s="53">
        <f t="shared" si="1"/>
        <v>12</v>
      </c>
      <c r="H72" s="98"/>
    </row>
    <row r="73" spans="1:8" x14ac:dyDescent="0.2">
      <c r="A73" s="55">
        <v>105</v>
      </c>
      <c r="B73" s="55">
        <v>4</v>
      </c>
      <c r="C73" s="55">
        <v>0</v>
      </c>
      <c r="D73" s="53">
        <f t="shared" si="1"/>
        <v>4</v>
      </c>
      <c r="H73" s="98"/>
    </row>
    <row r="74" spans="1:8" x14ac:dyDescent="0.2">
      <c r="A74" s="55">
        <v>106</v>
      </c>
      <c r="B74" s="55">
        <v>0</v>
      </c>
      <c r="C74" s="55">
        <v>0</v>
      </c>
      <c r="D74" s="53">
        <f t="shared" si="1"/>
        <v>0</v>
      </c>
      <c r="H74" s="98"/>
    </row>
    <row r="75" spans="1:8" x14ac:dyDescent="0.2">
      <c r="A75" s="55">
        <v>107</v>
      </c>
      <c r="B75" s="55">
        <v>0</v>
      </c>
      <c r="C75" s="55">
        <v>0</v>
      </c>
      <c r="D75" s="53">
        <f t="shared" si="1"/>
        <v>0</v>
      </c>
      <c r="H75" s="98"/>
    </row>
    <row r="76" spans="1:8" x14ac:dyDescent="0.2">
      <c r="A76" s="55">
        <v>108</v>
      </c>
      <c r="B76" s="55">
        <v>0</v>
      </c>
      <c r="C76" s="55">
        <v>0</v>
      </c>
      <c r="D76" s="53">
        <f t="shared" si="1"/>
        <v>0</v>
      </c>
      <c r="H76" s="98"/>
    </row>
    <row r="77" spans="1:8" x14ac:dyDescent="0.2">
      <c r="A77" s="55">
        <v>109</v>
      </c>
      <c r="B77" s="55">
        <v>4</v>
      </c>
      <c r="C77" s="55"/>
      <c r="D77" s="53">
        <f t="shared" si="1"/>
        <v>4</v>
      </c>
      <c r="H77" s="98"/>
    </row>
    <row r="78" spans="1:8" x14ac:dyDescent="0.2">
      <c r="A78" s="55">
        <v>110</v>
      </c>
      <c r="B78" s="55">
        <v>0</v>
      </c>
      <c r="C78" s="55">
        <v>0</v>
      </c>
      <c r="D78" s="53">
        <f t="shared" si="1"/>
        <v>0</v>
      </c>
      <c r="H78" s="98"/>
    </row>
    <row r="79" spans="1:8" x14ac:dyDescent="0.2">
      <c r="A79" s="55">
        <v>111</v>
      </c>
      <c r="B79" s="55">
        <v>0</v>
      </c>
      <c r="C79" s="55">
        <v>0</v>
      </c>
      <c r="D79" s="53">
        <f t="shared" si="1"/>
        <v>0</v>
      </c>
      <c r="H79" s="98"/>
    </row>
    <row r="80" spans="1:8" x14ac:dyDescent="0.2">
      <c r="A80" s="55">
        <v>112</v>
      </c>
      <c r="B80" s="55">
        <v>0</v>
      </c>
      <c r="C80" s="55">
        <v>3</v>
      </c>
      <c r="D80" s="53">
        <f t="shared" si="1"/>
        <v>3</v>
      </c>
      <c r="H80" s="98"/>
    </row>
    <row r="81" spans="1:8" x14ac:dyDescent="0.2">
      <c r="A81" s="55">
        <v>113</v>
      </c>
      <c r="B81" s="55">
        <v>0</v>
      </c>
      <c r="C81" s="55">
        <v>0</v>
      </c>
      <c r="D81" s="53">
        <f>IF(B81="E","E", IF(B81="R","R",SUM(B81:C81)))</f>
        <v>0</v>
      </c>
      <c r="H81" s="98"/>
    </row>
    <row r="82" spans="1:8" x14ac:dyDescent="0.2">
      <c r="A82" s="55">
        <v>114</v>
      </c>
      <c r="B82" s="55">
        <v>4</v>
      </c>
      <c r="C82" s="55">
        <v>0</v>
      </c>
      <c r="D82" s="53">
        <f>IF(B82="E","E", IF(B82="R","R",SUM(B82:C82)))</f>
        <v>4</v>
      </c>
      <c r="H82" s="98"/>
    </row>
    <row r="83" spans="1:8" x14ac:dyDescent="0.2">
      <c r="A83" s="55">
        <v>115</v>
      </c>
      <c r="B83" s="55">
        <v>8</v>
      </c>
      <c r="C83" s="55">
        <v>0</v>
      </c>
      <c r="D83" s="53">
        <f>IF(B83="E","E", IF(B83="R","R",SUM(B83:C83)))</f>
        <v>8</v>
      </c>
      <c r="H83" s="98"/>
    </row>
    <row r="84" spans="1:8" x14ac:dyDescent="0.2">
      <c r="A84" s="55">
        <v>116</v>
      </c>
      <c r="B84" s="55">
        <v>0</v>
      </c>
      <c r="C84" s="55">
        <v>0</v>
      </c>
      <c r="D84" s="53">
        <f>IF(B84="E","E", IF(B84="R","R",SUM(B84:C84)))</f>
        <v>0</v>
      </c>
      <c r="H84" s="98"/>
    </row>
    <row r="85" spans="1:8" x14ac:dyDescent="0.2">
      <c r="A85" s="55">
        <v>117</v>
      </c>
      <c r="B85" s="55">
        <v>0</v>
      </c>
      <c r="C85" s="55">
        <v>1</v>
      </c>
      <c r="D85" s="53">
        <f>IF(B85="E","E", IF(B85="R","R",SUM(B85:C85)))</f>
        <v>1</v>
      </c>
      <c r="H85" s="98"/>
    </row>
    <row r="86" spans="1:8" x14ac:dyDescent="0.2">
      <c r="A86" s="55">
        <v>118</v>
      </c>
      <c r="B86" s="55">
        <v>4</v>
      </c>
      <c r="C86" s="55">
        <v>0</v>
      </c>
      <c r="D86" s="53">
        <f>IF(B86="E","E", IF(B86="R","R",SUM(B86:C86)))</f>
        <v>4</v>
      </c>
      <c r="H86" s="98"/>
    </row>
    <row r="87" spans="1:8" x14ac:dyDescent="0.2">
      <c r="A87" s="55">
        <v>119</v>
      </c>
      <c r="B87" s="55">
        <v>0</v>
      </c>
      <c r="C87" s="55">
        <v>0</v>
      </c>
      <c r="D87" s="53">
        <f>IF(B87="E","E", IF(B87="R","R",SUM(B87:C87)))</f>
        <v>0</v>
      </c>
      <c r="H87" s="98"/>
    </row>
    <row r="88" spans="1:8" x14ac:dyDescent="0.2">
      <c r="A88" s="55">
        <v>120</v>
      </c>
      <c r="B88" s="55">
        <v>8</v>
      </c>
      <c r="C88" s="55">
        <v>0</v>
      </c>
      <c r="D88" s="53">
        <f>IF(B88="E","E", IF(B88="R","R",SUM(B88:C88)))</f>
        <v>8</v>
      </c>
      <c r="H88" s="98"/>
    </row>
    <row r="89" spans="1:8" x14ac:dyDescent="0.2">
      <c r="A89" s="55">
        <v>121</v>
      </c>
      <c r="B89" s="55">
        <v>0</v>
      </c>
      <c r="C89" s="55">
        <v>0</v>
      </c>
      <c r="D89" s="53">
        <f>IF(B89="E","E", IF(B89="R","R",SUM(B89:C89)))</f>
        <v>0</v>
      </c>
      <c r="H89" s="98"/>
    </row>
    <row r="90" spans="1:8" x14ac:dyDescent="0.2">
      <c r="A90" s="55">
        <v>122</v>
      </c>
      <c r="B90" s="55">
        <v>0</v>
      </c>
      <c r="C90" s="55">
        <v>0</v>
      </c>
      <c r="D90" s="53">
        <f>IF(B90="E","E", IF(B90="R","R",SUM(B90:C90)))</f>
        <v>0</v>
      </c>
      <c r="H90" s="98"/>
    </row>
    <row r="91" spans="1:8" x14ac:dyDescent="0.2">
      <c r="A91" s="55">
        <v>124</v>
      </c>
      <c r="B91" s="55">
        <v>0</v>
      </c>
      <c r="C91" s="55">
        <v>0</v>
      </c>
      <c r="D91" s="53">
        <f>IF(B91="E","E", IF(B91="R","R",SUM(B91:C91)))</f>
        <v>0</v>
      </c>
      <c r="H91" s="98"/>
    </row>
    <row r="92" spans="1:8" x14ac:dyDescent="0.2">
      <c r="A92" s="55">
        <v>126</v>
      </c>
      <c r="B92" s="55">
        <v>0</v>
      </c>
      <c r="C92" s="55">
        <v>0</v>
      </c>
      <c r="D92" s="53">
        <f>IF(B92="E","E", IF(B92="R","R",SUM(B92:C92)))</f>
        <v>0</v>
      </c>
      <c r="H92" s="98"/>
    </row>
    <row r="93" spans="1:8" x14ac:dyDescent="0.2">
      <c r="A93" s="55">
        <v>127</v>
      </c>
      <c r="B93" s="55">
        <v>0</v>
      </c>
      <c r="C93" s="55">
        <v>0</v>
      </c>
      <c r="D93" s="53">
        <f>IF(B93="E","E", IF(B93="R","R",SUM(B93:C93)))</f>
        <v>0</v>
      </c>
      <c r="H93" s="98"/>
    </row>
    <row r="94" spans="1:8" x14ac:dyDescent="0.2">
      <c r="A94" s="55">
        <v>128</v>
      </c>
      <c r="B94" s="55">
        <v>0</v>
      </c>
      <c r="C94" s="55">
        <v>0</v>
      </c>
      <c r="D94" s="53">
        <f>IF(B94="E","E", IF(B94="R","R",SUM(B94:C94)))</f>
        <v>0</v>
      </c>
      <c r="H94" s="98"/>
    </row>
    <row r="95" spans="1:8" x14ac:dyDescent="0.2">
      <c r="A95" s="55">
        <v>129</v>
      </c>
      <c r="B95" s="55">
        <v>0</v>
      </c>
      <c r="C95" s="55">
        <v>0</v>
      </c>
      <c r="D95" s="53">
        <f>IF(B95="E","E", IF(B95="R","R",SUM(B95:C95)))</f>
        <v>0</v>
      </c>
      <c r="H95" s="98"/>
    </row>
    <row r="96" spans="1:8" x14ac:dyDescent="0.2">
      <c r="A96" s="55">
        <v>130</v>
      </c>
      <c r="B96" s="55">
        <v>0</v>
      </c>
      <c r="C96" s="55">
        <v>0</v>
      </c>
      <c r="D96" s="53">
        <f>IF(B96="E","E", IF(B96="R","R",SUM(B96:C96)))</f>
        <v>0</v>
      </c>
      <c r="H96" s="98"/>
    </row>
    <row r="97" spans="1:8" x14ac:dyDescent="0.2">
      <c r="A97" s="55">
        <v>131</v>
      </c>
      <c r="B97" s="55">
        <v>0</v>
      </c>
      <c r="C97" s="55">
        <v>0</v>
      </c>
      <c r="D97" s="53">
        <f>IF(B97="E","E", IF(B97="R","R",SUM(B97:C97)))</f>
        <v>0</v>
      </c>
      <c r="H97" s="98"/>
    </row>
    <row r="98" spans="1:8" x14ac:dyDescent="0.2">
      <c r="A98" s="55">
        <v>132</v>
      </c>
      <c r="B98" s="55">
        <v>8</v>
      </c>
      <c r="C98" s="55">
        <v>0</v>
      </c>
      <c r="D98" s="53">
        <f>IF(B98="E","E", IF(B98="R","R",SUM(B98:C98)))</f>
        <v>8</v>
      </c>
      <c r="H98" s="98"/>
    </row>
    <row r="99" spans="1:8" x14ac:dyDescent="0.2">
      <c r="A99" s="55">
        <v>133</v>
      </c>
      <c r="B99" s="55">
        <v>0</v>
      </c>
      <c r="C99" s="55">
        <v>0</v>
      </c>
      <c r="D99" s="53">
        <f>IF(B99="E","E", IF(B99="R","R",SUM(B99:C99)))</f>
        <v>0</v>
      </c>
      <c r="H99" s="98"/>
    </row>
    <row r="100" spans="1:8" x14ac:dyDescent="0.2">
      <c r="A100" s="55">
        <v>134</v>
      </c>
      <c r="B100" s="55" t="s">
        <v>92</v>
      </c>
      <c r="C100" s="55"/>
      <c r="D100" s="53" t="str">
        <f>IF(B100="E","E", IF(B100="R","R",SUM(B100:C100)))</f>
        <v>E</v>
      </c>
      <c r="H100" s="98"/>
    </row>
    <row r="101" spans="1:8" x14ac:dyDescent="0.2">
      <c r="D101" s="53">
        <f>IF(B101="E","E", IF(B101="R","R",SUM(B101:C101)))</f>
        <v>0</v>
      </c>
      <c r="H101" s="98"/>
    </row>
    <row r="102" spans="1:8" x14ac:dyDescent="0.2">
      <c r="D102" s="53">
        <f>IF(B102="E","E", IF(B102="R","R",SUM(B102:C102)))</f>
        <v>0</v>
      </c>
      <c r="H102" s="98"/>
    </row>
    <row r="103" spans="1:8" x14ac:dyDescent="0.2">
      <c r="D103" s="53">
        <f>IF(B103="E","E", IF(B103="R","R",SUM(B103:C103)))</f>
        <v>0</v>
      </c>
      <c r="H103" s="98"/>
    </row>
    <row r="104" spans="1:8" x14ac:dyDescent="0.2">
      <c r="D104" s="53">
        <f>IF(B104="E","E", IF(B104="R","R",SUM(B104:C104)))</f>
        <v>0</v>
      </c>
      <c r="H104" s="98"/>
    </row>
    <row r="105" spans="1:8" x14ac:dyDescent="0.2">
      <c r="D105" s="53">
        <f>IF(B105="E","E", IF(B105="R","R",SUM(B105:C105)))</f>
        <v>0</v>
      </c>
      <c r="H105" s="98"/>
    </row>
    <row r="106" spans="1:8" x14ac:dyDescent="0.2">
      <c r="D106" s="53">
        <f>IF(B106="E","E", IF(B106="R","R",SUM(B106:C106)))</f>
        <v>0</v>
      </c>
      <c r="H106" s="98"/>
    </row>
    <row r="107" spans="1:8" x14ac:dyDescent="0.2">
      <c r="D107" s="53">
        <f>IF(B107="E","E", IF(B107="R","R",SUM(B107:C107)))</f>
        <v>0</v>
      </c>
      <c r="H107" s="98"/>
    </row>
    <row r="108" spans="1:8" x14ac:dyDescent="0.2">
      <c r="D108" s="53">
        <f>IF(B108="E","E", IF(B108="R","R",SUM(B108:C108)))</f>
        <v>0</v>
      </c>
      <c r="H108" s="98"/>
    </row>
    <row r="109" spans="1:8" x14ac:dyDescent="0.2">
      <c r="D109" s="53">
        <f>IF(B109="E","E", IF(B109="R","R",SUM(B109:C109)))</f>
        <v>0</v>
      </c>
      <c r="H109" s="98"/>
    </row>
    <row r="110" spans="1:8" x14ac:dyDescent="0.2">
      <c r="D110" s="53">
        <f>IF(B110="E","E", IF(B110="R","R",SUM(B110:C110)))</f>
        <v>0</v>
      </c>
      <c r="H110" s="98"/>
    </row>
    <row r="111" spans="1:8" x14ac:dyDescent="0.2">
      <c r="D111" s="53">
        <f>IF(B111="E","E", IF(B111="R","R",SUM(B111:C111)))</f>
        <v>0</v>
      </c>
      <c r="H111" s="98"/>
    </row>
    <row r="112" spans="1:8" x14ac:dyDescent="0.2">
      <c r="D112" s="53">
        <f>IF(B112="E","E", IF(B112="R","R",SUM(B112:C112)))</f>
        <v>0</v>
      </c>
      <c r="H112" s="98"/>
    </row>
    <row r="113" spans="4:8" x14ac:dyDescent="0.2">
      <c r="D113" s="53">
        <f>IF(B113="E","E", IF(B113="R","R",SUM(B113:C113)))</f>
        <v>0</v>
      </c>
      <c r="H113" s="98"/>
    </row>
    <row r="114" spans="4:8" x14ac:dyDescent="0.2">
      <c r="D114" s="53">
        <f>IF(B114="E","E", IF(B114="R","R",SUM(B114:C114)))</f>
        <v>0</v>
      </c>
      <c r="H114" s="98"/>
    </row>
    <row r="115" spans="4:8" x14ac:dyDescent="0.2">
      <c r="D115" s="53">
        <f>IF(B115="E","E", IF(B115="R","R",SUM(B115:C115)))</f>
        <v>0</v>
      </c>
      <c r="H115" s="98"/>
    </row>
    <row r="116" spans="4:8" x14ac:dyDescent="0.2">
      <c r="D116" s="53">
        <f>IF(B116="E","E", IF(B116="R","R",SUM(B116:C116)))</f>
        <v>0</v>
      </c>
      <c r="H116" s="98"/>
    </row>
    <row r="117" spans="4:8" x14ac:dyDescent="0.2">
      <c r="D117" s="53">
        <f>IF(B117="E","E", IF(B117="R","R",SUM(B117:C117)))</f>
        <v>0</v>
      </c>
      <c r="H117" s="98"/>
    </row>
    <row r="118" spans="4:8" x14ac:dyDescent="0.2">
      <c r="D118" s="53">
        <f>IF(B118="E","E", IF(B118="R","R",SUM(B118:C118)))</f>
        <v>0</v>
      </c>
      <c r="H118" s="98"/>
    </row>
    <row r="119" spans="4:8" x14ac:dyDescent="0.2">
      <c r="D119" s="53">
        <f>IF(B119="E","E", IF(B119="R","R",SUM(B119:C119)))</f>
        <v>0</v>
      </c>
      <c r="H119" s="98"/>
    </row>
    <row r="120" spans="4:8" x14ac:dyDescent="0.2">
      <c r="D120" s="53">
        <f>IF(B120="E","E", IF(B120="R","R",SUM(B120:C120)))</f>
        <v>0</v>
      </c>
      <c r="H120" s="98"/>
    </row>
    <row r="121" spans="4:8" x14ac:dyDescent="0.2">
      <c r="D121" s="53">
        <f>IF(B121="E","E", IF(B121="R","R",SUM(B121:C121)))</f>
        <v>0</v>
      </c>
      <c r="H121" s="98"/>
    </row>
    <row r="122" spans="4:8" x14ac:dyDescent="0.2">
      <c r="D122" s="53">
        <f>IF(B122="E","E", IF(B122="R","R",SUM(B122:C122)))</f>
        <v>0</v>
      </c>
      <c r="H122" s="98"/>
    </row>
    <row r="123" spans="4:8" x14ac:dyDescent="0.2">
      <c r="D123" s="53">
        <f>IF(B123="E","E", IF(B123="R","R",SUM(B123:C123)))</f>
        <v>0</v>
      </c>
      <c r="H123" s="98"/>
    </row>
    <row r="124" spans="4:8" x14ac:dyDescent="0.2">
      <c r="D124" s="53">
        <f>IF(B124="E","E", IF(B124="R","R",SUM(B124:C124)))</f>
        <v>0</v>
      </c>
      <c r="H124" s="98"/>
    </row>
    <row r="125" spans="4:8" x14ac:dyDescent="0.2">
      <c r="D125" s="53">
        <f>IF(B125="E","E", IF(B125="R","R",SUM(B125:C125)))</f>
        <v>0</v>
      </c>
      <c r="H125" s="98"/>
    </row>
    <row r="126" spans="4:8" x14ac:dyDescent="0.2">
      <c r="D126" s="53">
        <f>IF(B126="E","E", IF(B126="R","R",SUM(B126:C126)))</f>
        <v>0</v>
      </c>
      <c r="H126" s="98"/>
    </row>
    <row r="127" spans="4:8" x14ac:dyDescent="0.2">
      <c r="D127" s="53">
        <f>IF(B127="E","E", IF(B127="R","R",SUM(B127:C127)))</f>
        <v>0</v>
      </c>
      <c r="H127" s="98"/>
    </row>
    <row r="128" spans="4:8" x14ac:dyDescent="0.2">
      <c r="D128" s="53">
        <f>IF(B128="E","E", IF(B128="R","R",SUM(B128:C128)))</f>
        <v>0</v>
      </c>
      <c r="H128" s="98"/>
    </row>
    <row r="129" spans="4:4" x14ac:dyDescent="0.2">
      <c r="D129" s="53">
        <f t="shared" ref="D129:D150" si="2">IF(B129="E","E", IF(B129="R","R",SUM(B129:C129)))</f>
        <v>0</v>
      </c>
    </row>
    <row r="130" spans="4:4" x14ac:dyDescent="0.2">
      <c r="D130" s="53">
        <f t="shared" si="2"/>
        <v>0</v>
      </c>
    </row>
    <row r="131" spans="4:4" x14ac:dyDescent="0.2">
      <c r="D131" s="53">
        <f t="shared" si="2"/>
        <v>0</v>
      </c>
    </row>
    <row r="132" spans="4:4" x14ac:dyDescent="0.2">
      <c r="D132" s="53">
        <f t="shared" si="2"/>
        <v>0</v>
      </c>
    </row>
    <row r="133" spans="4:4" x14ac:dyDescent="0.2">
      <c r="D133" s="53">
        <f t="shared" si="2"/>
        <v>0</v>
      </c>
    </row>
    <row r="134" spans="4:4" x14ac:dyDescent="0.2">
      <c r="D134" s="53">
        <f t="shared" si="2"/>
        <v>0</v>
      </c>
    </row>
    <row r="135" spans="4:4" x14ac:dyDescent="0.2">
      <c r="D135" s="53">
        <f t="shared" si="2"/>
        <v>0</v>
      </c>
    </row>
    <row r="136" spans="4:4" x14ac:dyDescent="0.2">
      <c r="D136" s="53">
        <f t="shared" si="2"/>
        <v>0</v>
      </c>
    </row>
    <row r="137" spans="4:4" x14ac:dyDescent="0.2">
      <c r="D137" s="53">
        <f t="shared" si="2"/>
        <v>0</v>
      </c>
    </row>
    <row r="138" spans="4:4" x14ac:dyDescent="0.2">
      <c r="D138" s="53">
        <f t="shared" si="2"/>
        <v>0</v>
      </c>
    </row>
    <row r="139" spans="4:4" x14ac:dyDescent="0.2">
      <c r="D139" s="53">
        <f t="shared" si="2"/>
        <v>0</v>
      </c>
    </row>
    <row r="140" spans="4:4" x14ac:dyDescent="0.2">
      <c r="D140" s="53">
        <f t="shared" si="2"/>
        <v>0</v>
      </c>
    </row>
    <row r="141" spans="4:4" x14ac:dyDescent="0.2">
      <c r="D141" s="53">
        <f t="shared" si="2"/>
        <v>0</v>
      </c>
    </row>
    <row r="142" spans="4:4" x14ac:dyDescent="0.2">
      <c r="D142" s="53">
        <f t="shared" si="2"/>
        <v>0</v>
      </c>
    </row>
    <row r="143" spans="4:4" x14ac:dyDescent="0.2">
      <c r="D143" s="53">
        <f t="shared" si="2"/>
        <v>0</v>
      </c>
    </row>
    <row r="144" spans="4:4" x14ac:dyDescent="0.2">
      <c r="D144" s="53">
        <f t="shared" si="2"/>
        <v>0</v>
      </c>
    </row>
    <row r="145" spans="4:4" x14ac:dyDescent="0.2">
      <c r="D145" s="53">
        <f t="shared" si="2"/>
        <v>0</v>
      </c>
    </row>
    <row r="146" spans="4:4" x14ac:dyDescent="0.2">
      <c r="D146" s="53">
        <f t="shared" si="2"/>
        <v>0</v>
      </c>
    </row>
    <row r="147" spans="4:4" x14ac:dyDescent="0.2">
      <c r="D147" s="53">
        <f t="shared" si="2"/>
        <v>0</v>
      </c>
    </row>
    <row r="148" spans="4:4" x14ac:dyDescent="0.2">
      <c r="D148" s="53">
        <f t="shared" si="2"/>
        <v>0</v>
      </c>
    </row>
    <row r="149" spans="4:4" x14ac:dyDescent="0.2">
      <c r="D149" s="53">
        <f t="shared" si="2"/>
        <v>0</v>
      </c>
    </row>
    <row r="150" spans="4:4" x14ac:dyDescent="0.2">
      <c r="D150" s="53">
        <f t="shared" si="2"/>
        <v>0</v>
      </c>
    </row>
  </sheetData>
  <sortState xmlns:xlrd2="http://schemas.microsoft.com/office/spreadsheetml/2017/richdata2" ref="A2:C100">
    <sortCondition ref="A2:A100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/>
  </sheetPr>
  <dimension ref="A1:D130"/>
  <sheetViews>
    <sheetView workbookViewId="0">
      <pane ySplit="1" topLeftCell="A36" activePane="bottomLeft" state="frozen"/>
      <selection activeCell="K22" sqref="K22"/>
      <selection pane="bottomLeft" activeCell="B40" sqref="B40"/>
    </sheetView>
  </sheetViews>
  <sheetFormatPr defaultRowHeight="15" x14ac:dyDescent="0.2"/>
  <cols>
    <col min="1" max="2" width="14.125" style="53" customWidth="1"/>
  </cols>
  <sheetData>
    <row r="1" spans="1:4" x14ac:dyDescent="0.2">
      <c r="A1" s="54" t="s">
        <v>21</v>
      </c>
      <c r="B1" s="54" t="s">
        <v>13</v>
      </c>
    </row>
    <row r="2" spans="1:4" x14ac:dyDescent="0.2">
      <c r="A2" s="55">
        <v>1</v>
      </c>
      <c r="B2" s="55">
        <v>0</v>
      </c>
    </row>
    <row r="3" spans="1:4" x14ac:dyDescent="0.2">
      <c r="A3" s="55">
        <v>2</v>
      </c>
      <c r="B3" s="55">
        <v>0</v>
      </c>
      <c r="D3" s="98"/>
    </row>
    <row r="4" spans="1:4" x14ac:dyDescent="0.2">
      <c r="A4" s="55">
        <v>3</v>
      </c>
      <c r="B4" s="55">
        <v>0</v>
      </c>
      <c r="D4" s="98"/>
    </row>
    <row r="5" spans="1:4" x14ac:dyDescent="0.2">
      <c r="A5" s="55">
        <v>4</v>
      </c>
      <c r="B5" s="55">
        <v>0</v>
      </c>
      <c r="D5" s="98"/>
    </row>
    <row r="6" spans="1:4" x14ac:dyDescent="0.2">
      <c r="A6" s="55">
        <v>5</v>
      </c>
      <c r="B6" s="55">
        <v>0</v>
      </c>
      <c r="D6" s="98"/>
    </row>
    <row r="7" spans="1:4" x14ac:dyDescent="0.2">
      <c r="A7" s="55">
        <v>6</v>
      </c>
      <c r="B7" s="55">
        <v>0</v>
      </c>
      <c r="D7" s="98"/>
    </row>
    <row r="8" spans="1:4" x14ac:dyDescent="0.2">
      <c r="A8" s="55">
        <v>7</v>
      </c>
      <c r="B8" s="55">
        <v>0</v>
      </c>
      <c r="D8" s="98"/>
    </row>
    <row r="9" spans="1:4" x14ac:dyDescent="0.2">
      <c r="A9" s="55">
        <v>8</v>
      </c>
      <c r="B9" s="55">
        <v>0</v>
      </c>
      <c r="D9" s="98"/>
    </row>
    <row r="10" spans="1:4" x14ac:dyDescent="0.2">
      <c r="A10" s="55">
        <v>9</v>
      </c>
      <c r="B10" s="55">
        <v>0</v>
      </c>
      <c r="D10" s="98"/>
    </row>
    <row r="11" spans="1:4" x14ac:dyDescent="0.2">
      <c r="A11" s="55">
        <v>10</v>
      </c>
      <c r="B11" s="55">
        <v>0</v>
      </c>
      <c r="D11" s="98"/>
    </row>
    <row r="12" spans="1:4" x14ac:dyDescent="0.2">
      <c r="A12" s="55">
        <v>11</v>
      </c>
      <c r="B12" s="55">
        <v>0</v>
      </c>
      <c r="D12" s="98"/>
    </row>
    <row r="13" spans="1:4" x14ac:dyDescent="0.2">
      <c r="A13" s="55">
        <v>13</v>
      </c>
      <c r="B13" s="55">
        <v>0</v>
      </c>
      <c r="D13" s="98"/>
    </row>
    <row r="14" spans="1:4" x14ac:dyDescent="0.2">
      <c r="A14" s="55">
        <v>14</v>
      </c>
      <c r="B14" s="55">
        <v>20</v>
      </c>
      <c r="D14" s="98"/>
    </row>
    <row r="15" spans="1:4" x14ac:dyDescent="0.2">
      <c r="A15" s="55">
        <v>15</v>
      </c>
      <c r="B15" s="55">
        <v>0</v>
      </c>
      <c r="D15" s="98"/>
    </row>
    <row r="16" spans="1:4" x14ac:dyDescent="0.2">
      <c r="A16" s="55">
        <v>16</v>
      </c>
      <c r="B16" s="55">
        <v>0</v>
      </c>
      <c r="D16" s="98"/>
    </row>
    <row r="17" spans="1:4" x14ac:dyDescent="0.2">
      <c r="A17" s="55">
        <v>17</v>
      </c>
      <c r="B17" s="55">
        <v>0</v>
      </c>
      <c r="D17" s="98"/>
    </row>
    <row r="18" spans="1:4" x14ac:dyDescent="0.2">
      <c r="A18" s="55">
        <v>18</v>
      </c>
      <c r="B18" s="55">
        <v>0</v>
      </c>
      <c r="D18" s="98"/>
    </row>
    <row r="19" spans="1:4" x14ac:dyDescent="0.2">
      <c r="A19" s="55">
        <v>21</v>
      </c>
      <c r="B19" s="55">
        <v>0</v>
      </c>
      <c r="D19" s="98"/>
    </row>
    <row r="20" spans="1:4" x14ac:dyDescent="0.2">
      <c r="A20" s="55">
        <v>22</v>
      </c>
      <c r="B20" s="55">
        <v>0</v>
      </c>
      <c r="D20" s="98"/>
    </row>
    <row r="21" spans="1:4" x14ac:dyDescent="0.2">
      <c r="A21" s="55">
        <v>23</v>
      </c>
      <c r="B21" s="55">
        <v>0</v>
      </c>
      <c r="D21" s="98"/>
    </row>
    <row r="22" spans="1:4" x14ac:dyDescent="0.2">
      <c r="A22" s="55">
        <v>24</v>
      </c>
      <c r="B22" s="55">
        <v>20</v>
      </c>
      <c r="D22" s="98"/>
    </row>
    <row r="23" spans="1:4" x14ac:dyDescent="0.2">
      <c r="A23" s="55">
        <v>26</v>
      </c>
      <c r="B23" s="55">
        <v>20</v>
      </c>
      <c r="D23" s="98"/>
    </row>
    <row r="24" spans="1:4" x14ac:dyDescent="0.2">
      <c r="A24" s="55">
        <v>27</v>
      </c>
      <c r="B24" s="55">
        <v>0</v>
      </c>
      <c r="D24" s="98"/>
    </row>
    <row r="25" spans="1:4" x14ac:dyDescent="0.2">
      <c r="A25" s="55">
        <v>28</v>
      </c>
      <c r="B25" s="55">
        <v>40</v>
      </c>
      <c r="D25" s="98"/>
    </row>
    <row r="26" spans="1:4" x14ac:dyDescent="0.2">
      <c r="A26" s="55">
        <v>29</v>
      </c>
      <c r="B26" s="55">
        <v>40</v>
      </c>
      <c r="D26" s="98"/>
    </row>
    <row r="27" spans="1:4" x14ac:dyDescent="0.2">
      <c r="A27" s="55">
        <v>30</v>
      </c>
      <c r="B27" s="55">
        <v>0</v>
      </c>
      <c r="D27" s="98"/>
    </row>
    <row r="28" spans="1:4" x14ac:dyDescent="0.2">
      <c r="A28" s="55">
        <v>31</v>
      </c>
      <c r="B28" s="55" t="s">
        <v>92</v>
      </c>
      <c r="D28" s="98"/>
    </row>
    <row r="29" spans="1:4" x14ac:dyDescent="0.2">
      <c r="A29" s="55">
        <v>32</v>
      </c>
      <c r="B29" s="55">
        <v>0</v>
      </c>
      <c r="D29" s="98"/>
    </row>
    <row r="30" spans="1:4" x14ac:dyDescent="0.2">
      <c r="A30" s="55">
        <v>33</v>
      </c>
      <c r="B30" s="55" t="s">
        <v>92</v>
      </c>
      <c r="D30" s="98"/>
    </row>
    <row r="31" spans="1:4" x14ac:dyDescent="0.2">
      <c r="A31" s="55">
        <v>34</v>
      </c>
      <c r="B31" s="55">
        <v>0</v>
      </c>
      <c r="D31" s="98"/>
    </row>
    <row r="32" spans="1:4" x14ac:dyDescent="0.2">
      <c r="A32" s="55">
        <v>35</v>
      </c>
      <c r="B32" s="55" t="s">
        <v>92</v>
      </c>
      <c r="D32" s="98"/>
    </row>
    <row r="33" spans="1:4" x14ac:dyDescent="0.2">
      <c r="A33" s="55">
        <v>36</v>
      </c>
      <c r="B33" s="55">
        <v>0</v>
      </c>
      <c r="D33" s="98"/>
    </row>
    <row r="34" spans="1:4" x14ac:dyDescent="0.2">
      <c r="A34" s="55">
        <v>37</v>
      </c>
      <c r="B34" s="55">
        <v>0</v>
      </c>
      <c r="D34" s="98"/>
    </row>
    <row r="35" spans="1:4" x14ac:dyDescent="0.2">
      <c r="A35" s="55">
        <v>38</v>
      </c>
      <c r="B35" s="55">
        <v>0</v>
      </c>
      <c r="D35" s="98"/>
    </row>
    <row r="36" spans="1:4" x14ac:dyDescent="0.2">
      <c r="A36" s="55">
        <v>51</v>
      </c>
      <c r="B36" s="55" t="s">
        <v>92</v>
      </c>
      <c r="D36" s="98"/>
    </row>
    <row r="37" spans="1:4" x14ac:dyDescent="0.2">
      <c r="A37" s="55">
        <v>52</v>
      </c>
      <c r="B37" s="55" t="s">
        <v>92</v>
      </c>
      <c r="D37" s="98"/>
    </row>
    <row r="38" spans="1:4" x14ac:dyDescent="0.2">
      <c r="A38" s="55">
        <v>53</v>
      </c>
      <c r="B38" s="55">
        <v>0</v>
      </c>
      <c r="D38" s="98"/>
    </row>
    <row r="39" spans="1:4" x14ac:dyDescent="0.2">
      <c r="A39" s="55">
        <v>54</v>
      </c>
      <c r="B39" s="55" t="s">
        <v>92</v>
      </c>
      <c r="D39" s="98"/>
    </row>
    <row r="40" spans="1:4" x14ac:dyDescent="0.2">
      <c r="A40" s="55">
        <v>55</v>
      </c>
      <c r="B40" s="55">
        <v>0</v>
      </c>
      <c r="D40" s="98"/>
    </row>
    <row r="41" spans="1:4" x14ac:dyDescent="0.2">
      <c r="A41" s="55">
        <v>57</v>
      </c>
      <c r="B41" s="55">
        <v>0</v>
      </c>
      <c r="D41" s="98"/>
    </row>
    <row r="42" spans="1:4" x14ac:dyDescent="0.2">
      <c r="A42" s="55">
        <v>58</v>
      </c>
      <c r="B42" s="55" t="s">
        <v>92</v>
      </c>
      <c r="D42" s="98"/>
    </row>
    <row r="43" spans="1:4" x14ac:dyDescent="0.2">
      <c r="A43" s="55">
        <v>59</v>
      </c>
      <c r="B43" s="55">
        <v>20</v>
      </c>
      <c r="D43" s="98"/>
    </row>
    <row r="44" spans="1:4" x14ac:dyDescent="0.2">
      <c r="A44" s="55">
        <v>60</v>
      </c>
      <c r="B44" s="55">
        <v>0</v>
      </c>
      <c r="D44" s="98"/>
    </row>
    <row r="45" spans="1:4" x14ac:dyDescent="0.2">
      <c r="A45" s="55">
        <v>61</v>
      </c>
      <c r="B45" s="55">
        <v>0</v>
      </c>
      <c r="D45" s="98"/>
    </row>
    <row r="46" spans="1:4" x14ac:dyDescent="0.2">
      <c r="A46" s="55">
        <v>62</v>
      </c>
      <c r="B46" s="55">
        <v>0</v>
      </c>
      <c r="D46" s="98"/>
    </row>
    <row r="47" spans="1:4" x14ac:dyDescent="0.2">
      <c r="A47" s="55">
        <v>63</v>
      </c>
      <c r="B47" s="55">
        <v>0</v>
      </c>
      <c r="D47" s="98"/>
    </row>
    <row r="48" spans="1:4" x14ac:dyDescent="0.2">
      <c r="A48" s="55">
        <v>64</v>
      </c>
      <c r="B48" s="55" t="s">
        <v>92</v>
      </c>
      <c r="D48" s="98"/>
    </row>
    <row r="49" spans="1:4" x14ac:dyDescent="0.2">
      <c r="A49" s="55">
        <v>65</v>
      </c>
      <c r="B49" s="55" t="s">
        <v>92</v>
      </c>
      <c r="D49" s="98"/>
    </row>
    <row r="50" spans="1:4" x14ac:dyDescent="0.2">
      <c r="A50" s="55">
        <v>66</v>
      </c>
      <c r="B50" s="55">
        <v>0</v>
      </c>
      <c r="D50" s="98"/>
    </row>
    <row r="51" spans="1:4" x14ac:dyDescent="0.2">
      <c r="A51" s="55">
        <v>68</v>
      </c>
      <c r="B51" s="55">
        <v>0</v>
      </c>
      <c r="D51" s="98"/>
    </row>
    <row r="52" spans="1:4" x14ac:dyDescent="0.2">
      <c r="A52" s="55">
        <v>69</v>
      </c>
      <c r="B52" s="55">
        <v>20</v>
      </c>
      <c r="D52" s="98"/>
    </row>
    <row r="53" spans="1:4" x14ac:dyDescent="0.2">
      <c r="A53" s="55">
        <v>70</v>
      </c>
      <c r="B53" s="55">
        <v>40</v>
      </c>
      <c r="D53" s="98"/>
    </row>
    <row r="54" spans="1:4" x14ac:dyDescent="0.2">
      <c r="A54" s="55">
        <v>71</v>
      </c>
      <c r="B54" s="55">
        <v>0</v>
      </c>
      <c r="D54" s="98"/>
    </row>
    <row r="55" spans="1:4" x14ac:dyDescent="0.2">
      <c r="A55" s="55">
        <v>72</v>
      </c>
      <c r="B55" s="55">
        <v>0</v>
      </c>
      <c r="D55" s="98"/>
    </row>
    <row r="56" spans="1:4" x14ac:dyDescent="0.2">
      <c r="A56" s="55">
        <v>73</v>
      </c>
      <c r="B56" s="55">
        <v>0</v>
      </c>
      <c r="D56" s="98"/>
    </row>
    <row r="57" spans="1:4" x14ac:dyDescent="0.2">
      <c r="A57" s="55">
        <v>74</v>
      </c>
      <c r="B57" s="55">
        <v>0</v>
      </c>
      <c r="D57" s="98"/>
    </row>
    <row r="58" spans="1:4" x14ac:dyDescent="0.2">
      <c r="A58" s="55">
        <v>76</v>
      </c>
      <c r="B58" s="55">
        <v>0</v>
      </c>
      <c r="D58" s="98"/>
    </row>
    <row r="59" spans="1:4" x14ac:dyDescent="0.2">
      <c r="A59" s="55">
        <v>77</v>
      </c>
      <c r="B59" s="55">
        <v>0</v>
      </c>
      <c r="D59" s="98"/>
    </row>
    <row r="60" spans="1:4" x14ac:dyDescent="0.2">
      <c r="A60" s="55">
        <v>78</v>
      </c>
      <c r="B60" s="55">
        <v>0</v>
      </c>
      <c r="D60" s="98"/>
    </row>
    <row r="61" spans="1:4" x14ac:dyDescent="0.2">
      <c r="A61" s="55">
        <v>79</v>
      </c>
      <c r="B61" s="55" t="s">
        <v>92</v>
      </c>
      <c r="D61" s="98"/>
    </row>
    <row r="62" spans="1:4" x14ac:dyDescent="0.2">
      <c r="A62" s="55">
        <v>80</v>
      </c>
      <c r="B62" s="55">
        <v>0</v>
      </c>
      <c r="D62" s="98"/>
    </row>
    <row r="63" spans="1:4" x14ac:dyDescent="0.2">
      <c r="A63" s="55">
        <v>81</v>
      </c>
      <c r="B63" s="55" t="s">
        <v>92</v>
      </c>
      <c r="D63" s="98"/>
    </row>
    <row r="64" spans="1:4" x14ac:dyDescent="0.2">
      <c r="A64" s="55">
        <v>82</v>
      </c>
      <c r="B64" s="55">
        <v>0</v>
      </c>
      <c r="D64" s="98"/>
    </row>
    <row r="65" spans="1:4" x14ac:dyDescent="0.2">
      <c r="A65" s="55">
        <v>83</v>
      </c>
      <c r="B65" s="55">
        <v>0</v>
      </c>
      <c r="D65" s="98"/>
    </row>
    <row r="66" spans="1:4" x14ac:dyDescent="0.2">
      <c r="A66" s="55">
        <v>101</v>
      </c>
      <c r="B66" s="55"/>
      <c r="D66" s="98"/>
    </row>
    <row r="67" spans="1:4" x14ac:dyDescent="0.2">
      <c r="A67" s="55">
        <v>102</v>
      </c>
      <c r="B67" s="55">
        <v>0</v>
      </c>
      <c r="D67" s="98"/>
    </row>
    <row r="68" spans="1:4" x14ac:dyDescent="0.2">
      <c r="A68" s="55">
        <v>103</v>
      </c>
      <c r="B68" s="55">
        <v>0</v>
      </c>
      <c r="D68" s="98"/>
    </row>
    <row r="69" spans="1:4" x14ac:dyDescent="0.2">
      <c r="A69" s="55">
        <v>104</v>
      </c>
      <c r="B69" s="55">
        <v>0</v>
      </c>
      <c r="D69" s="98"/>
    </row>
    <row r="70" spans="1:4" x14ac:dyDescent="0.2">
      <c r="A70" s="55">
        <v>105</v>
      </c>
      <c r="B70" s="55">
        <v>0</v>
      </c>
      <c r="D70" s="98"/>
    </row>
    <row r="71" spans="1:4" x14ac:dyDescent="0.2">
      <c r="A71" s="55">
        <v>106</v>
      </c>
      <c r="B71" s="55">
        <v>0</v>
      </c>
      <c r="D71" s="98"/>
    </row>
    <row r="72" spans="1:4" x14ac:dyDescent="0.2">
      <c r="A72" s="55">
        <v>107</v>
      </c>
      <c r="B72" s="55">
        <v>0</v>
      </c>
      <c r="D72" s="98"/>
    </row>
    <row r="73" spans="1:4" x14ac:dyDescent="0.2">
      <c r="A73" s="55">
        <v>108</v>
      </c>
      <c r="B73" s="55">
        <v>0</v>
      </c>
      <c r="D73" s="98"/>
    </row>
    <row r="74" spans="1:4" x14ac:dyDescent="0.2">
      <c r="A74" s="55">
        <v>109</v>
      </c>
      <c r="B74" s="55" t="s">
        <v>92</v>
      </c>
      <c r="D74" s="98"/>
    </row>
    <row r="75" spans="1:4" x14ac:dyDescent="0.2">
      <c r="A75" s="55">
        <v>110</v>
      </c>
      <c r="B75" s="55">
        <v>20</v>
      </c>
      <c r="D75" s="98"/>
    </row>
    <row r="76" spans="1:4" x14ac:dyDescent="0.2">
      <c r="A76" s="55">
        <v>111</v>
      </c>
      <c r="B76" s="55">
        <v>0</v>
      </c>
      <c r="D76" s="98"/>
    </row>
    <row r="77" spans="1:4" x14ac:dyDescent="0.2">
      <c r="A77" s="55">
        <v>112</v>
      </c>
      <c r="B77" s="55" t="s">
        <v>92</v>
      </c>
      <c r="D77" s="98"/>
    </row>
    <row r="78" spans="1:4" x14ac:dyDescent="0.2">
      <c r="A78" s="55">
        <v>113</v>
      </c>
      <c r="B78" s="55">
        <v>0</v>
      </c>
      <c r="D78" s="98"/>
    </row>
    <row r="79" spans="1:4" x14ac:dyDescent="0.2">
      <c r="A79" s="55">
        <v>114</v>
      </c>
      <c r="B79" s="55">
        <v>0</v>
      </c>
      <c r="D79" s="98"/>
    </row>
    <row r="80" spans="1:4" x14ac:dyDescent="0.2">
      <c r="A80" s="55">
        <v>115</v>
      </c>
      <c r="B80" s="55">
        <v>0</v>
      </c>
      <c r="D80" s="98"/>
    </row>
    <row r="81" spans="1:4" x14ac:dyDescent="0.2">
      <c r="A81" s="55">
        <v>116</v>
      </c>
      <c r="B81" s="55">
        <v>0</v>
      </c>
      <c r="D81" s="98"/>
    </row>
    <row r="82" spans="1:4" x14ac:dyDescent="0.2">
      <c r="A82" s="55">
        <v>117</v>
      </c>
      <c r="B82" s="55">
        <v>0</v>
      </c>
      <c r="D82" s="98"/>
    </row>
    <row r="83" spans="1:4" x14ac:dyDescent="0.2">
      <c r="A83" s="55">
        <v>118</v>
      </c>
      <c r="B83" s="55">
        <v>0</v>
      </c>
      <c r="D83" s="98"/>
    </row>
    <row r="84" spans="1:4" x14ac:dyDescent="0.2">
      <c r="A84" s="55">
        <v>119</v>
      </c>
      <c r="B84" s="55" t="s">
        <v>92</v>
      </c>
      <c r="D84" s="98"/>
    </row>
    <row r="85" spans="1:4" x14ac:dyDescent="0.2">
      <c r="A85" s="55">
        <v>120</v>
      </c>
      <c r="B85" s="55">
        <v>0</v>
      </c>
      <c r="D85" s="98"/>
    </row>
    <row r="86" spans="1:4" x14ac:dyDescent="0.2">
      <c r="A86" s="55">
        <v>121</v>
      </c>
      <c r="B86" s="55">
        <v>0</v>
      </c>
      <c r="D86" s="98"/>
    </row>
    <row r="87" spans="1:4" x14ac:dyDescent="0.2">
      <c r="A87" s="55">
        <v>122</v>
      </c>
      <c r="B87" s="55">
        <v>0</v>
      </c>
      <c r="D87" s="98"/>
    </row>
    <row r="88" spans="1:4" x14ac:dyDescent="0.2">
      <c r="A88" s="55">
        <v>124</v>
      </c>
      <c r="B88" s="55">
        <v>0</v>
      </c>
      <c r="D88" s="98"/>
    </row>
    <row r="89" spans="1:4" x14ac:dyDescent="0.2">
      <c r="A89" s="55">
        <v>126</v>
      </c>
      <c r="B89" s="55">
        <v>0</v>
      </c>
      <c r="D89" s="98"/>
    </row>
    <row r="90" spans="1:4" x14ac:dyDescent="0.2">
      <c r="A90" s="55">
        <v>127</v>
      </c>
      <c r="B90" s="55">
        <v>0</v>
      </c>
      <c r="D90" s="98"/>
    </row>
    <row r="91" spans="1:4" x14ac:dyDescent="0.2">
      <c r="A91" s="55">
        <v>128</v>
      </c>
      <c r="B91" s="55">
        <v>0</v>
      </c>
      <c r="D91" s="98"/>
    </row>
    <row r="92" spans="1:4" x14ac:dyDescent="0.2">
      <c r="A92" s="55">
        <v>129</v>
      </c>
      <c r="B92" s="55">
        <v>0</v>
      </c>
      <c r="D92" s="98"/>
    </row>
    <row r="93" spans="1:4" x14ac:dyDescent="0.2">
      <c r="A93" s="55">
        <v>130</v>
      </c>
      <c r="B93" s="55" t="s">
        <v>92</v>
      </c>
      <c r="D93" s="98"/>
    </row>
    <row r="94" spans="1:4" x14ac:dyDescent="0.2">
      <c r="A94" s="55">
        <v>131</v>
      </c>
      <c r="B94" s="55">
        <v>0</v>
      </c>
      <c r="D94" s="98"/>
    </row>
    <row r="95" spans="1:4" x14ac:dyDescent="0.2">
      <c r="A95" s="55">
        <v>132</v>
      </c>
      <c r="B95" s="55">
        <v>0</v>
      </c>
      <c r="D95" s="98"/>
    </row>
    <row r="96" spans="1:4" x14ac:dyDescent="0.2">
      <c r="A96" s="55">
        <v>133</v>
      </c>
      <c r="B96" s="55">
        <v>0</v>
      </c>
      <c r="D96" s="98"/>
    </row>
    <row r="97" spans="1:4" x14ac:dyDescent="0.2">
      <c r="A97" s="55"/>
      <c r="B97" s="55"/>
      <c r="D97" s="98"/>
    </row>
    <row r="98" spans="1:4" x14ac:dyDescent="0.2">
      <c r="A98" s="55"/>
      <c r="B98" s="55"/>
      <c r="D98" s="98"/>
    </row>
    <row r="99" spans="1:4" x14ac:dyDescent="0.2">
      <c r="A99" s="55"/>
      <c r="B99" s="55"/>
      <c r="D99" s="98"/>
    </row>
    <row r="100" spans="1:4" x14ac:dyDescent="0.2">
      <c r="A100" s="55"/>
      <c r="B100" s="55"/>
      <c r="D100" s="98"/>
    </row>
    <row r="101" spans="1:4" x14ac:dyDescent="0.2">
      <c r="A101" s="55"/>
      <c r="B101" s="55"/>
      <c r="D101" s="98"/>
    </row>
    <row r="102" spans="1:4" x14ac:dyDescent="0.2">
      <c r="A102" s="55"/>
      <c r="B102" s="55"/>
      <c r="D102" s="98"/>
    </row>
    <row r="103" spans="1:4" x14ac:dyDescent="0.2">
      <c r="A103" s="55"/>
      <c r="B103" s="55"/>
      <c r="D103" s="98"/>
    </row>
    <row r="104" spans="1:4" x14ac:dyDescent="0.2">
      <c r="A104" s="55"/>
      <c r="B104" s="55"/>
      <c r="D104" s="98"/>
    </row>
    <row r="105" spans="1:4" x14ac:dyDescent="0.2">
      <c r="A105" s="55"/>
      <c r="B105" s="55"/>
      <c r="D105" s="98"/>
    </row>
    <row r="106" spans="1:4" x14ac:dyDescent="0.2">
      <c r="A106" s="55"/>
      <c r="B106" s="55"/>
      <c r="D106" s="98"/>
    </row>
    <row r="107" spans="1:4" x14ac:dyDescent="0.2">
      <c r="A107" s="55"/>
      <c r="B107" s="55"/>
      <c r="D107" s="98"/>
    </row>
    <row r="108" spans="1:4" x14ac:dyDescent="0.2">
      <c r="A108" s="55"/>
      <c r="B108" s="55"/>
      <c r="D108" s="98"/>
    </row>
    <row r="109" spans="1:4" x14ac:dyDescent="0.2">
      <c r="A109" s="55"/>
      <c r="B109" s="55"/>
      <c r="D109" s="98"/>
    </row>
    <row r="110" spans="1:4" x14ac:dyDescent="0.2">
      <c r="A110" s="55"/>
      <c r="B110" s="55"/>
    </row>
    <row r="111" spans="1:4" x14ac:dyDescent="0.2">
      <c r="A111" s="55"/>
      <c r="B111" s="55"/>
    </row>
    <row r="112" spans="1:4" x14ac:dyDescent="0.2">
      <c r="A112" s="55"/>
      <c r="B112" s="55"/>
    </row>
    <row r="113" spans="1:2" x14ac:dyDescent="0.2">
      <c r="A113" s="55"/>
      <c r="B113" s="55"/>
    </row>
    <row r="114" spans="1:2" x14ac:dyDescent="0.2">
      <c r="A114" s="55"/>
      <c r="B114" s="55"/>
    </row>
    <row r="115" spans="1:2" x14ac:dyDescent="0.2">
      <c r="A115" s="55"/>
      <c r="B115" s="55"/>
    </row>
    <row r="116" spans="1:2" x14ac:dyDescent="0.2">
      <c r="A116" s="55"/>
      <c r="B116" s="55"/>
    </row>
    <row r="117" spans="1:2" x14ac:dyDescent="0.2">
      <c r="A117" s="55"/>
      <c r="B117" s="55"/>
    </row>
    <row r="118" spans="1:2" x14ac:dyDescent="0.2">
      <c r="A118" s="55"/>
      <c r="B118" s="55"/>
    </row>
    <row r="119" spans="1:2" x14ac:dyDescent="0.2">
      <c r="A119" s="55"/>
      <c r="B119" s="55"/>
    </row>
    <row r="120" spans="1:2" x14ac:dyDescent="0.2">
      <c r="A120" s="55"/>
      <c r="B120" s="55"/>
    </row>
    <row r="121" spans="1:2" x14ac:dyDescent="0.2">
      <c r="A121" s="55"/>
      <c r="B121" s="55"/>
    </row>
    <row r="122" spans="1:2" x14ac:dyDescent="0.2">
      <c r="A122" s="55"/>
      <c r="B122" s="55"/>
    </row>
    <row r="123" spans="1:2" x14ac:dyDescent="0.2">
      <c r="A123" s="55"/>
      <c r="B123" s="55"/>
    </row>
    <row r="124" spans="1:2" x14ac:dyDescent="0.2">
      <c r="A124" s="55"/>
      <c r="B124" s="55"/>
    </row>
    <row r="125" spans="1:2" x14ac:dyDescent="0.2">
      <c r="A125" s="55"/>
      <c r="B125" s="55"/>
    </row>
    <row r="126" spans="1:2" x14ac:dyDescent="0.2">
      <c r="A126" s="55"/>
      <c r="B126" s="55"/>
    </row>
    <row r="127" spans="1:2" x14ac:dyDescent="0.2">
      <c r="A127" s="55"/>
      <c r="B127" s="55"/>
    </row>
    <row r="128" spans="1:2" x14ac:dyDescent="0.2">
      <c r="A128" s="55"/>
      <c r="B128" s="55"/>
    </row>
    <row r="129" spans="1:2" x14ac:dyDescent="0.2">
      <c r="A129" s="55"/>
      <c r="B129" s="55"/>
    </row>
    <row r="130" spans="1:2" x14ac:dyDescent="0.2">
      <c r="A130" s="55"/>
      <c r="B130" s="55"/>
    </row>
  </sheetData>
  <sortState xmlns:xlrd2="http://schemas.microsoft.com/office/spreadsheetml/2017/richdata2" ref="A3:B96">
    <sortCondition ref="A3:A96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G121"/>
  <sheetViews>
    <sheetView workbookViewId="0">
      <pane ySplit="1" topLeftCell="A19" activePane="bottomLeft" state="frozen"/>
      <selection activeCell="K22" sqref="K22"/>
      <selection pane="bottomLeft" activeCell="M97" sqref="M97"/>
    </sheetView>
  </sheetViews>
  <sheetFormatPr defaultRowHeight="15" x14ac:dyDescent="0.2"/>
  <cols>
    <col min="1" max="1" width="14.125" style="55" customWidth="1"/>
    <col min="2" max="2" width="14.125" style="57" customWidth="1"/>
    <col min="3" max="4" width="13.5859375" customWidth="1"/>
    <col min="6" max="6" width="16.94921875" bestFit="1" customWidth="1"/>
    <col min="7" max="7" width="11.02734375" customWidth="1"/>
  </cols>
  <sheetData>
    <row r="1" spans="1:7" x14ac:dyDescent="0.2">
      <c r="A1" s="54" t="s">
        <v>21</v>
      </c>
      <c r="B1" s="56" t="s">
        <v>16</v>
      </c>
      <c r="F1" s="60" t="s">
        <v>32</v>
      </c>
      <c r="G1" s="61">
        <v>4.17</v>
      </c>
    </row>
    <row r="2" spans="1:7" x14ac:dyDescent="0.2">
      <c r="A2" s="55">
        <v>1</v>
      </c>
      <c r="B2" s="57">
        <v>4.12</v>
      </c>
      <c r="C2" s="59">
        <f>(ROUNDDOWN(B2,0)*60)+((B2-ROUNDDOWN(B2,0))*100)</f>
        <v>252</v>
      </c>
      <c r="D2" s="62">
        <f>SUMIF('XCT Master (80)'!A:A,$C2,'XCT Master (80)'!B:B)</f>
        <v>0</v>
      </c>
    </row>
    <row r="3" spans="1:7" x14ac:dyDescent="0.2">
      <c r="A3" s="55">
        <v>2</v>
      </c>
      <c r="B3" s="57">
        <v>4.09</v>
      </c>
      <c r="C3" s="59">
        <f>(ROUNDDOWN(B3,0)*60)+((B3-ROUNDDOWN(B3,0))*100)</f>
        <v>249</v>
      </c>
      <c r="D3" s="62">
        <f>SUMIF('XCT Master (80)'!A:A,$C3,'XCT Master (80)'!B:B)</f>
        <v>0</v>
      </c>
    </row>
    <row r="4" spans="1:7" x14ac:dyDescent="0.2">
      <c r="A4" s="55">
        <v>3</v>
      </c>
      <c r="B4" s="57">
        <v>5.07</v>
      </c>
      <c r="C4" s="59">
        <f>(ROUNDDOWN(B4,0)*60)+((B4-ROUNDDOWN(B4,0))*100)</f>
        <v>307</v>
      </c>
      <c r="D4" s="62">
        <f>SUMIF('XCT Master (80)'!A:A,$C4,'XCT Master (80)'!B:B)</f>
        <v>20</v>
      </c>
    </row>
    <row r="5" spans="1:7" x14ac:dyDescent="0.2">
      <c r="A5" s="55">
        <v>4</v>
      </c>
      <c r="B5" s="57">
        <v>4.2300000000000004</v>
      </c>
      <c r="C5" s="59">
        <f>(ROUNDDOWN(B5,0)*60)+((B5-ROUNDDOWN(B5,0))*100)</f>
        <v>263.00000000000006</v>
      </c>
      <c r="D5" s="62">
        <f>SUMIF('XCT Master (80)'!A:A,$C5,'XCT Master (80)'!B:B)</f>
        <v>2.4</v>
      </c>
    </row>
    <row r="6" spans="1:7" x14ac:dyDescent="0.2">
      <c r="A6" s="55">
        <v>5</v>
      </c>
      <c r="B6" s="57">
        <v>4.16</v>
      </c>
      <c r="C6" s="59">
        <f>(ROUNDDOWN(B6,0)*60)+((B6-ROUNDDOWN(B6,0))*100)</f>
        <v>256</v>
      </c>
      <c r="D6" s="62">
        <f>SUMIF('XCT Master (80)'!A:A,$C6,'XCT Master (80)'!B:B)</f>
        <v>0</v>
      </c>
    </row>
    <row r="7" spans="1:7" x14ac:dyDescent="0.2">
      <c r="A7" s="55">
        <v>6</v>
      </c>
      <c r="B7" s="57">
        <v>4.2</v>
      </c>
      <c r="C7" s="59">
        <f>(ROUNDDOWN(B7,0)*60)+((B7-ROUNDDOWN(B7,0))*100)</f>
        <v>260</v>
      </c>
      <c r="D7" s="62">
        <f>SUMIF('XCT Master (80)'!A:A,$C7,'XCT Master (80)'!B:B)</f>
        <v>1.2</v>
      </c>
    </row>
    <row r="8" spans="1:7" x14ac:dyDescent="0.2">
      <c r="A8" s="55">
        <v>7</v>
      </c>
      <c r="B8" s="57">
        <v>4.07</v>
      </c>
      <c r="C8" s="59">
        <f>(ROUNDDOWN(B8,0)*60)+((B8-ROUNDDOWN(B8,0))*100)</f>
        <v>247.00000000000003</v>
      </c>
      <c r="D8" s="62">
        <f>SUMIF('XCT Master (80)'!A:A,$C8,'XCT Master (80)'!B:B)</f>
        <v>0</v>
      </c>
    </row>
    <row r="9" spans="1:7" x14ac:dyDescent="0.2">
      <c r="A9" s="55">
        <v>8</v>
      </c>
      <c r="B9" s="57">
        <v>4.13</v>
      </c>
      <c r="C9" s="59">
        <f>(ROUNDDOWN(B9,0)*60)+((B9-ROUNDDOWN(B9,0))*100)</f>
        <v>253</v>
      </c>
      <c r="D9" s="62">
        <f>SUMIF('XCT Master (80)'!A:A,$C9,'XCT Master (80)'!B:B)</f>
        <v>0</v>
      </c>
    </row>
    <row r="10" spans="1:7" x14ac:dyDescent="0.2">
      <c r="A10" s="55">
        <v>9</v>
      </c>
      <c r="B10" s="57">
        <v>4.33</v>
      </c>
      <c r="C10" s="59">
        <f>(ROUNDDOWN(B10,0)*60)+((B10-ROUNDDOWN(B10,0))*100)</f>
        <v>273</v>
      </c>
      <c r="D10" s="62">
        <f>SUMIF('XCT Master (80)'!A:A,$C10,'XCT Master (80)'!B:B)</f>
        <v>6.4</v>
      </c>
    </row>
    <row r="11" spans="1:7" x14ac:dyDescent="0.2">
      <c r="A11" s="55">
        <v>10</v>
      </c>
      <c r="B11" s="57">
        <v>5.32</v>
      </c>
      <c r="C11" s="59">
        <f>(ROUNDDOWN(B11,0)*60)+((B11-ROUNDDOWN(B11,0))*100)</f>
        <v>332</v>
      </c>
      <c r="D11" s="62">
        <f>SUMIF('XCT Master (80)'!A:A,$C11,'XCT Master (80)'!B:B)</f>
        <v>30</v>
      </c>
    </row>
    <row r="12" spans="1:7" x14ac:dyDescent="0.2">
      <c r="A12" s="55">
        <v>11</v>
      </c>
      <c r="B12" s="57">
        <v>3.58</v>
      </c>
      <c r="C12" s="59">
        <f>(ROUNDDOWN(B12,0)*60)+((B12-ROUNDDOWN(B12,0))*100)</f>
        <v>238</v>
      </c>
      <c r="D12" s="62">
        <f>SUMIF('XCT Master (80)'!A:A,$C12,'XCT Master (80)'!B:B)</f>
        <v>-1.6</v>
      </c>
    </row>
    <row r="13" spans="1:7" x14ac:dyDescent="0.2">
      <c r="A13" s="55">
        <v>13</v>
      </c>
      <c r="B13" s="57">
        <v>4.37</v>
      </c>
      <c r="C13" s="59">
        <f>(ROUNDDOWN(B13,0)*60)+((B13-ROUNDDOWN(B13,0))*100)</f>
        <v>277</v>
      </c>
      <c r="D13" s="62">
        <f>SUMIF('XCT Master (80)'!A:A,$C13,'XCT Master (80)'!B:B)</f>
        <v>8</v>
      </c>
    </row>
    <row r="14" spans="1:7" x14ac:dyDescent="0.2">
      <c r="A14" s="55">
        <v>14</v>
      </c>
      <c r="B14" s="57">
        <v>4.58</v>
      </c>
      <c r="C14" s="59">
        <f>(ROUNDDOWN(B14,0)*60)+((B14-ROUNDDOWN(B14,0))*100)</f>
        <v>298</v>
      </c>
      <c r="D14" s="62">
        <f>SUMIF('XCT Master (80)'!A:A,$C14,'XCT Master (80)'!B:B)</f>
        <v>16.399999999999999</v>
      </c>
    </row>
    <row r="15" spans="1:7" x14ac:dyDescent="0.2">
      <c r="A15" s="55">
        <v>15</v>
      </c>
      <c r="B15" s="57">
        <v>4.2</v>
      </c>
      <c r="C15" s="59">
        <f>(ROUNDDOWN(B15,0)*60)+((B15-ROUNDDOWN(B15,0))*100)</f>
        <v>260</v>
      </c>
      <c r="D15" s="62">
        <f>SUMIF('XCT Master (80)'!A:A,$C15,'XCT Master (80)'!B:B)</f>
        <v>1.2</v>
      </c>
    </row>
    <row r="16" spans="1:7" x14ac:dyDescent="0.2">
      <c r="A16" s="55">
        <v>16</v>
      </c>
      <c r="B16" s="57">
        <v>4.21</v>
      </c>
      <c r="C16" s="59">
        <f>(ROUNDDOWN(B16,0)*60)+((B16-ROUNDDOWN(B16,0))*100)</f>
        <v>261</v>
      </c>
      <c r="D16" s="62">
        <f>SUMIF('XCT Master (80)'!A:A,$C16,'XCT Master (80)'!B:B)</f>
        <v>1.6</v>
      </c>
    </row>
    <row r="17" spans="1:4" x14ac:dyDescent="0.2">
      <c r="A17" s="55">
        <v>17</v>
      </c>
      <c r="B17" s="57">
        <v>4.3</v>
      </c>
      <c r="C17" s="59">
        <f>(ROUNDDOWN(B17,0)*60)+((B17-ROUNDDOWN(B17,0))*100)</f>
        <v>270</v>
      </c>
      <c r="D17" s="62">
        <f>SUMIF('XCT Master (80)'!A:A,$C17,'XCT Master (80)'!B:B)</f>
        <v>5.2</v>
      </c>
    </row>
    <row r="18" spans="1:4" x14ac:dyDescent="0.2">
      <c r="A18" s="55">
        <v>18</v>
      </c>
      <c r="B18" s="57">
        <v>4.22</v>
      </c>
      <c r="C18" s="59">
        <f>(ROUNDDOWN(B18,0)*60)+((B18-ROUNDDOWN(B18,0))*100)</f>
        <v>262</v>
      </c>
      <c r="D18" s="62">
        <f>SUMIF('XCT Master (80)'!A:A,$C18,'XCT Master (80)'!B:B)</f>
        <v>2</v>
      </c>
    </row>
    <row r="19" spans="1:4" x14ac:dyDescent="0.2">
      <c r="A19" s="55">
        <v>21</v>
      </c>
      <c r="B19" s="57">
        <v>4.1100000000000003</v>
      </c>
      <c r="C19" s="59">
        <f>(ROUNDDOWN(B19,0)*60)+((B19-ROUNDDOWN(B19,0))*100)</f>
        <v>251.00000000000003</v>
      </c>
      <c r="D19" s="62">
        <f>SUMIF('XCT Master (80)'!A:A,$C19,'XCT Master (80)'!B:B)</f>
        <v>0</v>
      </c>
    </row>
    <row r="20" spans="1:4" x14ac:dyDescent="0.2">
      <c r="A20" s="55">
        <v>22</v>
      </c>
      <c r="B20" s="57">
        <v>4.16</v>
      </c>
      <c r="C20" s="59">
        <f>(ROUNDDOWN(B20,0)*60)+((B20-ROUNDDOWN(B20,0))*100)</f>
        <v>256</v>
      </c>
      <c r="D20" s="62">
        <f>SUMIF('XCT Master (80)'!A:A,$C20,'XCT Master (80)'!B:B)</f>
        <v>0</v>
      </c>
    </row>
    <row r="21" spans="1:4" x14ac:dyDescent="0.2">
      <c r="A21" s="55">
        <v>23</v>
      </c>
      <c r="B21" s="57">
        <v>3.46</v>
      </c>
      <c r="C21" s="59">
        <f>(ROUNDDOWN(B21,0)*60)+((B21-ROUNDDOWN(B21,0))*100)</f>
        <v>226</v>
      </c>
      <c r="D21" s="62">
        <f>SUMIF('XCT Master (80)'!A:A,$C21,'XCT Master (80)'!B:B)</f>
        <v>-6.4</v>
      </c>
    </row>
    <row r="22" spans="1:4" x14ac:dyDescent="0.2">
      <c r="A22" s="55">
        <v>24</v>
      </c>
      <c r="B22" s="57">
        <v>5.5</v>
      </c>
      <c r="C22" s="59">
        <f>(ROUNDDOWN(B22,0)*60)+((B22-ROUNDDOWN(B22,0))*100)</f>
        <v>350</v>
      </c>
      <c r="D22" s="62">
        <f>SUMIF('XCT Master (80)'!A:A,$C22,'XCT Master (80)'!B:B)</f>
        <v>37.200000000000003</v>
      </c>
    </row>
    <row r="23" spans="1:4" x14ac:dyDescent="0.2">
      <c r="A23" s="55">
        <v>26</v>
      </c>
      <c r="B23" s="57">
        <v>5.0599999999999996</v>
      </c>
      <c r="C23" s="59">
        <f>(ROUNDDOWN(B23,0)*60)+((B23-ROUNDDOWN(B23,0))*100)</f>
        <v>305.99999999999994</v>
      </c>
      <c r="D23" s="62">
        <f>SUMIF('XCT Master (80)'!A:A,$C23,'XCT Master (80)'!B:B)</f>
        <v>19.600000000000001</v>
      </c>
    </row>
    <row r="24" spans="1:4" x14ac:dyDescent="0.2">
      <c r="A24" s="55">
        <v>27</v>
      </c>
      <c r="B24" s="57">
        <v>4.05</v>
      </c>
      <c r="C24" s="59">
        <f>(ROUNDDOWN(B24,0)*60)+((B24-ROUNDDOWN(B24,0))*100)</f>
        <v>244.99999999999997</v>
      </c>
      <c r="D24" s="62">
        <f>SUMIF('XCT Master (80)'!A:A,$C24,'XCT Master (80)'!B:B)</f>
        <v>0</v>
      </c>
    </row>
    <row r="25" spans="1:4" x14ac:dyDescent="0.2">
      <c r="A25" s="55">
        <v>28</v>
      </c>
      <c r="B25" s="57">
        <v>5.46</v>
      </c>
      <c r="C25" s="59">
        <f>(ROUNDDOWN(B25,0)*60)+((B25-ROUNDDOWN(B25,0))*100)</f>
        <v>346</v>
      </c>
      <c r="D25" s="62">
        <f>SUMIF('XCT Master (80)'!A:A,$C25,'XCT Master (80)'!B:B)</f>
        <v>35.6</v>
      </c>
    </row>
    <row r="26" spans="1:4" x14ac:dyDescent="0.2">
      <c r="A26" s="55">
        <v>29</v>
      </c>
      <c r="B26" s="57">
        <v>4.53</v>
      </c>
      <c r="C26" s="59">
        <f>(ROUNDDOWN(B26,0)*60)+((B26-ROUNDDOWN(B26,0))*100)</f>
        <v>293</v>
      </c>
      <c r="D26" s="62">
        <f>SUMIF('XCT Master (80)'!A:A,$C26,'XCT Master (80)'!B:B)</f>
        <v>14.4</v>
      </c>
    </row>
    <row r="27" spans="1:4" x14ac:dyDescent="0.2">
      <c r="A27" s="55">
        <v>30</v>
      </c>
      <c r="B27" s="57">
        <v>5.44</v>
      </c>
      <c r="C27" s="59">
        <f>(ROUNDDOWN(B27,0)*60)+((B27-ROUNDDOWN(B27,0))*100)</f>
        <v>344.00000000000006</v>
      </c>
      <c r="D27" s="62">
        <f>SUMIF('XCT Master (80)'!A:A,$C27,'XCT Master (80)'!B:B)</f>
        <v>34.799999999999997</v>
      </c>
    </row>
    <row r="28" spans="1:4" x14ac:dyDescent="0.2">
      <c r="A28" s="55">
        <v>32</v>
      </c>
      <c r="B28" s="57">
        <v>4.2300000000000004</v>
      </c>
      <c r="C28" s="59">
        <f>(ROUNDDOWN(B28,0)*60)+((B28-ROUNDDOWN(B28,0))*100)</f>
        <v>263.00000000000006</v>
      </c>
      <c r="D28" s="62">
        <f>SUMIF('XCT Master (80)'!A:A,$C28,'XCT Master (80)'!B:B)</f>
        <v>2.4</v>
      </c>
    </row>
    <row r="29" spans="1:4" x14ac:dyDescent="0.2">
      <c r="A29" s="55">
        <v>34</v>
      </c>
      <c r="B29" s="57">
        <v>4.2699999999999996</v>
      </c>
      <c r="C29" s="59">
        <f>(ROUNDDOWN(B29,0)*60)+((B29-ROUNDDOWN(B29,0))*100)</f>
        <v>266.99999999999994</v>
      </c>
      <c r="D29" s="62">
        <f>SUMIF('XCT Master (80)'!A:A,$C29,'XCT Master (80)'!B:B)</f>
        <v>4</v>
      </c>
    </row>
    <row r="30" spans="1:4" x14ac:dyDescent="0.2">
      <c r="A30" s="55">
        <v>35</v>
      </c>
      <c r="B30" s="57">
        <v>4.26</v>
      </c>
      <c r="C30" s="59">
        <f>(ROUNDDOWN(B30,0)*60)+((B30-ROUNDDOWN(B30,0))*100)</f>
        <v>266</v>
      </c>
      <c r="D30" s="62">
        <f>SUMIF('XCT Master (80)'!A:A,$C30,'XCT Master (80)'!B:B)</f>
        <v>3.6</v>
      </c>
    </row>
    <row r="31" spans="1:4" x14ac:dyDescent="0.2">
      <c r="A31" s="55">
        <v>36</v>
      </c>
      <c r="B31" s="57">
        <v>4.13</v>
      </c>
      <c r="C31" s="59">
        <f>(ROUNDDOWN(B31,0)*60)+((B31-ROUNDDOWN(B31,0))*100)</f>
        <v>253</v>
      </c>
      <c r="D31" s="62">
        <f>SUMIF('XCT Master (80)'!A:A,$C31,'XCT Master (80)'!B:B)</f>
        <v>0</v>
      </c>
    </row>
    <row r="32" spans="1:4" x14ac:dyDescent="0.2">
      <c r="A32" s="55">
        <v>37</v>
      </c>
      <c r="B32" s="57">
        <v>4.45</v>
      </c>
      <c r="C32" s="59">
        <f>(ROUNDDOWN(B32,0)*60)+((B32-ROUNDDOWN(B32,0))*100)</f>
        <v>285</v>
      </c>
      <c r="D32" s="62">
        <f>SUMIF('XCT Master (80)'!A:A,$C32,'XCT Master (80)'!B:B)</f>
        <v>11.2</v>
      </c>
    </row>
    <row r="33" spans="1:4" x14ac:dyDescent="0.2">
      <c r="A33" s="55">
        <v>38</v>
      </c>
      <c r="B33" s="57">
        <v>4.4800000000000004</v>
      </c>
      <c r="C33" s="59">
        <f>(ROUNDDOWN(B33,0)*60)+((B33-ROUNDDOWN(B33,0))*100)</f>
        <v>288.00000000000006</v>
      </c>
      <c r="D33" s="62">
        <f>SUMIF('XCT Master (80)'!A:A,$C33,'XCT Master (80)'!B:B)</f>
        <v>12.4</v>
      </c>
    </row>
    <row r="34" spans="1:4" x14ac:dyDescent="0.2">
      <c r="A34" s="55">
        <v>53</v>
      </c>
      <c r="B34" s="57">
        <v>4.0999999999999996</v>
      </c>
      <c r="C34" s="59">
        <f>(ROUNDDOWN(B34,0)*60)+((B34-ROUNDDOWN(B34,0))*100)</f>
        <v>249.99999999999997</v>
      </c>
      <c r="D34" s="62">
        <f>SUMIF('XCT Master (80)'!A:A,$C34,'XCT Master (80)'!B:B)</f>
        <v>0</v>
      </c>
    </row>
    <row r="35" spans="1:4" x14ac:dyDescent="0.2">
      <c r="A35" s="55">
        <v>55</v>
      </c>
      <c r="B35" s="57">
        <v>4.1399999999999997</v>
      </c>
      <c r="C35" s="59">
        <f>(ROUNDDOWN(B35,0)*60)+((B35-ROUNDDOWN(B35,0))*100)</f>
        <v>253.99999999999997</v>
      </c>
      <c r="D35" s="62">
        <f>SUMIF('XCT Master (80)'!A:A,$C35,'XCT Master (80)'!B:B)</f>
        <v>0</v>
      </c>
    </row>
    <row r="36" spans="1:4" x14ac:dyDescent="0.2">
      <c r="A36" s="55">
        <v>57</v>
      </c>
      <c r="B36" s="57">
        <v>4.2</v>
      </c>
      <c r="C36" s="59">
        <f>(ROUNDDOWN(B36,0)*60)+((B36-ROUNDDOWN(B36,0))*100)</f>
        <v>260</v>
      </c>
      <c r="D36" s="62">
        <f>SUMIF('XCT Master (80)'!A:A,$C36,'XCT Master (80)'!B:B)</f>
        <v>1.2</v>
      </c>
    </row>
    <row r="37" spans="1:4" x14ac:dyDescent="0.2">
      <c r="A37" s="55">
        <v>58</v>
      </c>
      <c r="B37" s="57">
        <v>4.43</v>
      </c>
      <c r="C37" s="59">
        <f>(ROUNDDOWN(B37,0)*60)+((B37-ROUNDDOWN(B37,0))*100)</f>
        <v>283</v>
      </c>
      <c r="D37" s="62">
        <f>SUMIF('XCT Master (80)'!A:A,$C37,'XCT Master (80)'!B:B)</f>
        <v>10.4</v>
      </c>
    </row>
    <row r="38" spans="1:4" x14ac:dyDescent="0.2">
      <c r="A38" s="55">
        <v>59</v>
      </c>
      <c r="B38" s="57">
        <v>5.13</v>
      </c>
      <c r="C38" s="59">
        <f>(ROUNDDOWN(B38,0)*60)+((B38-ROUNDDOWN(B38,0))*100)</f>
        <v>313</v>
      </c>
      <c r="D38" s="62">
        <f>SUMIF('XCT Master (80)'!A:A,$C38,'XCT Master (80)'!B:B)</f>
        <v>22.4</v>
      </c>
    </row>
    <row r="39" spans="1:4" x14ac:dyDescent="0.2">
      <c r="A39" s="55">
        <v>60</v>
      </c>
      <c r="B39" s="57">
        <v>4.1500000000000004</v>
      </c>
      <c r="C39" s="59">
        <f>(ROUNDDOWN(B39,0)*60)+((B39-ROUNDDOWN(B39,0))*100)</f>
        <v>255.00000000000003</v>
      </c>
      <c r="D39" s="62">
        <f>SUMIF('XCT Master (80)'!A:A,$C39,'XCT Master (80)'!B:B)</f>
        <v>0</v>
      </c>
    </row>
    <row r="40" spans="1:4" x14ac:dyDescent="0.2">
      <c r="A40" s="55">
        <v>61</v>
      </c>
      <c r="B40" s="57">
        <v>4.17</v>
      </c>
      <c r="C40" s="59">
        <f>(ROUNDDOWN(B40,0)*60)+((B40-ROUNDDOWN(B40,0))*100)</f>
        <v>257</v>
      </c>
      <c r="D40" s="62">
        <f>SUMIF('XCT Master (80)'!A:A,$C40,'XCT Master (80)'!B:B)</f>
        <v>0</v>
      </c>
    </row>
    <row r="41" spans="1:4" x14ac:dyDescent="0.2">
      <c r="A41" s="55">
        <v>62</v>
      </c>
      <c r="B41" s="57">
        <v>4.28</v>
      </c>
      <c r="C41" s="59">
        <f>(ROUNDDOWN(B41,0)*60)+((B41-ROUNDDOWN(B41,0))*100)</f>
        <v>268</v>
      </c>
      <c r="D41" s="62">
        <f>SUMIF('XCT Master (80)'!A:A,$C41,'XCT Master (80)'!B:B)</f>
        <v>4.4000000000000004</v>
      </c>
    </row>
    <row r="42" spans="1:4" x14ac:dyDescent="0.2">
      <c r="A42" s="55">
        <v>63</v>
      </c>
      <c r="B42" s="57">
        <v>4.0199999999999996</v>
      </c>
      <c r="C42" s="59">
        <f>(ROUNDDOWN(B42,0)*60)+((B42-ROUNDDOWN(B42,0))*100)</f>
        <v>241.99999999999994</v>
      </c>
      <c r="D42" s="62">
        <f>SUMIF('XCT Master (80)'!A:A,$C42,'XCT Master (80)'!B:B)</f>
        <v>0</v>
      </c>
    </row>
    <row r="43" spans="1:4" x14ac:dyDescent="0.2">
      <c r="A43" s="55">
        <v>66</v>
      </c>
      <c r="B43" s="57">
        <v>4.46</v>
      </c>
      <c r="C43" s="59">
        <f>(ROUNDDOWN(B43,0)*60)+((B43-ROUNDDOWN(B43,0))*100)</f>
        <v>286</v>
      </c>
      <c r="D43" s="62">
        <f>SUMIF('XCT Master (80)'!A:A,$C43,'XCT Master (80)'!B:B)</f>
        <v>11.6</v>
      </c>
    </row>
    <row r="44" spans="1:4" x14ac:dyDescent="0.2">
      <c r="A44" s="55">
        <v>68</v>
      </c>
      <c r="B44" s="57">
        <v>4.37</v>
      </c>
      <c r="C44" s="59">
        <f>(ROUNDDOWN(B44,0)*60)+((B44-ROUNDDOWN(B44,0))*100)</f>
        <v>277</v>
      </c>
      <c r="D44" s="62">
        <f>SUMIF('XCT Master (80)'!A:A,$C44,'XCT Master (80)'!B:B)</f>
        <v>8</v>
      </c>
    </row>
    <row r="45" spans="1:4" x14ac:dyDescent="0.2">
      <c r="A45" s="55">
        <v>69</v>
      </c>
      <c r="B45" s="57">
        <v>4.32</v>
      </c>
      <c r="C45" s="59">
        <f>(ROUNDDOWN(B45,0)*60)+((B45-ROUNDDOWN(B45,0))*100)</f>
        <v>272</v>
      </c>
      <c r="D45" s="62">
        <f>SUMIF('XCT Master (80)'!A:A,$C45,'XCT Master (80)'!B:B)</f>
        <v>6</v>
      </c>
    </row>
    <row r="46" spans="1:4" x14ac:dyDescent="0.2">
      <c r="A46" s="55">
        <v>70</v>
      </c>
      <c r="B46" s="57">
        <v>5.52</v>
      </c>
      <c r="C46" s="59">
        <f>(ROUNDDOWN(B46,0)*60)+((B46-ROUNDDOWN(B46,0))*100)</f>
        <v>351.99999999999994</v>
      </c>
      <c r="D46" s="62">
        <f>SUMIF('XCT Master (80)'!A:A,$C46,'XCT Master (80)'!B:B)</f>
        <v>38</v>
      </c>
    </row>
    <row r="47" spans="1:4" x14ac:dyDescent="0.2">
      <c r="A47" s="55">
        <v>71</v>
      </c>
      <c r="B47" s="57">
        <v>4.04</v>
      </c>
      <c r="C47" s="59">
        <f>(ROUNDDOWN(B47,0)*60)+((B47-ROUNDDOWN(B47,0))*100)</f>
        <v>244</v>
      </c>
      <c r="D47" s="62">
        <f>SUMIF('XCT Master (80)'!A:A,$C47,'XCT Master (80)'!B:B)</f>
        <v>0</v>
      </c>
    </row>
    <row r="48" spans="1:4" x14ac:dyDescent="0.2">
      <c r="A48" s="55">
        <v>72</v>
      </c>
      <c r="B48" s="57">
        <v>5.36</v>
      </c>
      <c r="C48" s="59">
        <f>(ROUNDDOWN(B48,0)*60)+((B48-ROUNDDOWN(B48,0))*100)</f>
        <v>336</v>
      </c>
      <c r="D48" s="62">
        <f>SUMIF('XCT Master (80)'!A:A,$C48,'XCT Master (80)'!B:B)</f>
        <v>31.6</v>
      </c>
    </row>
    <row r="49" spans="1:4" x14ac:dyDescent="0.2">
      <c r="A49" s="55">
        <v>73</v>
      </c>
      <c r="B49" s="57">
        <v>4.1500000000000004</v>
      </c>
      <c r="C49" s="59">
        <f>(ROUNDDOWN(B49,0)*60)+((B49-ROUNDDOWN(B49,0))*100)</f>
        <v>255.00000000000003</v>
      </c>
      <c r="D49" s="62">
        <f>SUMIF('XCT Master (80)'!A:A,$C49,'XCT Master (80)'!B:B)</f>
        <v>0</v>
      </c>
    </row>
    <row r="50" spans="1:4" x14ac:dyDescent="0.2">
      <c r="A50" s="55">
        <v>74</v>
      </c>
      <c r="B50" s="57">
        <v>4.09</v>
      </c>
      <c r="C50" s="59">
        <f>(ROUNDDOWN(B50,0)*60)+((B50-ROUNDDOWN(B50,0))*100)</f>
        <v>249</v>
      </c>
      <c r="D50" s="62">
        <f>SUMIF('XCT Master (80)'!A:A,$C50,'XCT Master (80)'!B:B)</f>
        <v>0</v>
      </c>
    </row>
    <row r="51" spans="1:4" x14ac:dyDescent="0.2">
      <c r="A51" s="55">
        <v>76</v>
      </c>
      <c r="B51" s="57">
        <v>4.0999999999999996</v>
      </c>
      <c r="C51" s="59">
        <f>(ROUNDDOWN(B51,0)*60)+((B51-ROUNDDOWN(B51,0))*100)</f>
        <v>249.99999999999997</v>
      </c>
      <c r="D51" s="62">
        <f>SUMIF('XCT Master (80)'!A:A,$C51,'XCT Master (80)'!B:B)</f>
        <v>0</v>
      </c>
    </row>
    <row r="52" spans="1:4" x14ac:dyDescent="0.2">
      <c r="A52" s="55">
        <v>77</v>
      </c>
      <c r="B52" s="57">
        <v>4.17</v>
      </c>
      <c r="C52" s="59">
        <f>(ROUNDDOWN(B52,0)*60)+((B52-ROUNDDOWN(B52,0))*100)</f>
        <v>257</v>
      </c>
      <c r="D52" s="62">
        <f>SUMIF('XCT Master (80)'!A:A,$C52,'XCT Master (80)'!B:B)</f>
        <v>0</v>
      </c>
    </row>
    <row r="53" spans="1:4" x14ac:dyDescent="0.2">
      <c r="A53" s="55">
        <v>78</v>
      </c>
      <c r="B53" s="57">
        <v>3.54</v>
      </c>
      <c r="C53" s="59">
        <f>(ROUNDDOWN(B53,0)*60)+((B53-ROUNDDOWN(B53,0))*100)</f>
        <v>234</v>
      </c>
      <c r="D53" s="62">
        <f>SUMIF('XCT Master (80)'!A:A,$C53,'XCT Master (80)'!B:B)</f>
        <v>-3.2</v>
      </c>
    </row>
    <row r="54" spans="1:4" x14ac:dyDescent="0.2">
      <c r="A54" s="55">
        <v>79</v>
      </c>
      <c r="B54" s="57">
        <v>5.26</v>
      </c>
      <c r="C54" s="59">
        <f>(ROUNDDOWN(B54,0)*60)+((B54-ROUNDDOWN(B54,0))*100)</f>
        <v>326</v>
      </c>
      <c r="D54" s="62">
        <f>SUMIF('XCT Master (80)'!A:A,$C54,'XCT Master (80)'!B:B)</f>
        <v>27.6</v>
      </c>
    </row>
    <row r="55" spans="1:4" x14ac:dyDescent="0.2">
      <c r="A55" s="55">
        <v>80</v>
      </c>
      <c r="B55" s="57">
        <v>4.29</v>
      </c>
      <c r="C55" s="59">
        <f>(ROUNDDOWN(B55,0)*60)+((B55-ROUNDDOWN(B55,0))*100)</f>
        <v>269</v>
      </c>
      <c r="D55" s="62">
        <f>SUMIF('XCT Master (80)'!A:A,$C55,'XCT Master (80)'!B:B)</f>
        <v>4.8</v>
      </c>
    </row>
    <row r="56" spans="1:4" x14ac:dyDescent="0.2">
      <c r="A56" s="55">
        <v>81</v>
      </c>
      <c r="B56" s="57">
        <v>5.04</v>
      </c>
      <c r="C56" s="59">
        <f>(ROUNDDOWN(B56,0)*60)+((B56-ROUNDDOWN(B56,0))*100)</f>
        <v>304</v>
      </c>
      <c r="D56" s="62">
        <f>SUMIF('XCT Master (80)'!A:A,$C56,'XCT Master (80)'!B:B)</f>
        <v>18.8</v>
      </c>
    </row>
    <row r="57" spans="1:4" x14ac:dyDescent="0.2">
      <c r="A57" s="55">
        <v>82</v>
      </c>
      <c r="B57" s="57">
        <v>4.0599999999999996</v>
      </c>
      <c r="C57" s="59">
        <f>(ROUNDDOWN(B57,0)*60)+((B57-ROUNDDOWN(B57,0))*100)</f>
        <v>245.99999999999997</v>
      </c>
      <c r="D57" s="62">
        <f>SUMIF('XCT Master (80)'!A:A,$C57,'XCT Master (80)'!B:B)</f>
        <v>0</v>
      </c>
    </row>
    <row r="58" spans="1:4" x14ac:dyDescent="0.2">
      <c r="A58" s="55">
        <v>83</v>
      </c>
      <c r="B58" s="57">
        <v>4.09</v>
      </c>
      <c r="C58" s="59">
        <f>(ROUNDDOWN(B58,0)*60)+((B58-ROUNDDOWN(B58,0))*100)</f>
        <v>249</v>
      </c>
      <c r="D58" s="62">
        <f>SUMIF('XCT Master (80)'!A:A,$C58,'XCT Master (80)'!B:B)</f>
        <v>0</v>
      </c>
    </row>
    <row r="59" spans="1:4" x14ac:dyDescent="0.2">
      <c r="A59" s="55">
        <v>101</v>
      </c>
      <c r="B59" s="57">
        <v>4.17</v>
      </c>
      <c r="C59" s="59">
        <f>(ROUNDDOWN(B59,0)*60)+((B59-ROUNDDOWN(B59,0))*100)</f>
        <v>257</v>
      </c>
      <c r="D59" s="62">
        <f>SUMIF('XCT Master (80)'!A:A,$C59,'XCT Master (80)'!B:B)</f>
        <v>0</v>
      </c>
    </row>
    <row r="60" spans="1:4" x14ac:dyDescent="0.2">
      <c r="A60" s="55">
        <v>102</v>
      </c>
      <c r="B60" s="57">
        <v>4.2699999999999996</v>
      </c>
      <c r="C60" s="59">
        <f>(ROUNDDOWN(B60,0)*60)+((B60-ROUNDDOWN(B60,0))*100)</f>
        <v>266.99999999999994</v>
      </c>
      <c r="D60" s="62">
        <f>SUMIF('XCT Master (80)'!A:A,$C60,'XCT Master (80)'!B:B)</f>
        <v>4</v>
      </c>
    </row>
    <row r="61" spans="1:4" x14ac:dyDescent="0.2">
      <c r="A61" s="55">
        <v>103</v>
      </c>
      <c r="B61" s="57">
        <v>4.2699999999999996</v>
      </c>
      <c r="C61" s="59">
        <f>(ROUNDDOWN(B61,0)*60)+((B61-ROUNDDOWN(B61,0))*100)</f>
        <v>266.99999999999994</v>
      </c>
      <c r="D61" s="62">
        <f>SUMIF('XCT Master (80)'!A:A,$C61,'XCT Master (80)'!B:B)</f>
        <v>4</v>
      </c>
    </row>
    <row r="62" spans="1:4" x14ac:dyDescent="0.2">
      <c r="A62" s="55">
        <v>104</v>
      </c>
      <c r="B62" s="57">
        <v>4.1900000000000004</v>
      </c>
      <c r="C62" s="59">
        <f>(ROUNDDOWN(B62,0)*60)+((B62-ROUNDDOWN(B62,0))*100)</f>
        <v>259.00000000000006</v>
      </c>
      <c r="D62" s="62">
        <f>SUMIF('XCT Master (80)'!A:A,$C62,'XCT Master (80)'!B:B)</f>
        <v>0.8</v>
      </c>
    </row>
    <row r="63" spans="1:4" x14ac:dyDescent="0.2">
      <c r="A63" s="55">
        <v>105</v>
      </c>
      <c r="B63" s="57">
        <v>4.46</v>
      </c>
      <c r="C63" s="59">
        <f>(ROUNDDOWN(B63,0)*60)+((B63-ROUNDDOWN(B63,0))*100)</f>
        <v>286</v>
      </c>
      <c r="D63" s="62">
        <f>SUMIF('XCT Master (80)'!A:A,$C63,'XCT Master (80)'!B:B)</f>
        <v>11.6</v>
      </c>
    </row>
    <row r="64" spans="1:4" x14ac:dyDescent="0.2">
      <c r="A64" s="55">
        <v>106</v>
      </c>
      <c r="B64" s="57">
        <v>4.1399999999999997</v>
      </c>
      <c r="C64" s="59">
        <f>(ROUNDDOWN(B64,0)*60)+((B64-ROUNDDOWN(B64,0))*100)</f>
        <v>253.99999999999997</v>
      </c>
      <c r="D64" s="62">
        <f>SUMIF('XCT Master (80)'!A:A,$C64,'XCT Master (80)'!B:B)</f>
        <v>0</v>
      </c>
    </row>
    <row r="65" spans="1:4" x14ac:dyDescent="0.2">
      <c r="A65" s="55">
        <v>107</v>
      </c>
      <c r="B65" s="57">
        <v>4.3099999999999996</v>
      </c>
      <c r="C65" s="59">
        <f>(ROUNDDOWN(B65,0)*60)+((B65-ROUNDDOWN(B65,0))*100)</f>
        <v>270.99999999999994</v>
      </c>
      <c r="D65" s="62">
        <f>SUMIF('XCT Master (80)'!A:A,$C65,'XCT Master (80)'!B:B)</f>
        <v>5.6</v>
      </c>
    </row>
    <row r="66" spans="1:4" x14ac:dyDescent="0.2">
      <c r="A66" s="55">
        <v>108</v>
      </c>
      <c r="B66" s="57">
        <v>4.2</v>
      </c>
      <c r="C66" s="59">
        <f>(ROUNDDOWN(B66,0)*60)+((B66-ROUNDDOWN(B66,0))*100)</f>
        <v>260</v>
      </c>
      <c r="D66" s="62">
        <f>SUMIF('XCT Master (80)'!A:A,$C66,'XCT Master (80)'!B:B)</f>
        <v>1.2</v>
      </c>
    </row>
    <row r="67" spans="1:4" x14ac:dyDescent="0.2">
      <c r="A67" s="55">
        <v>109</v>
      </c>
      <c r="B67" s="57">
        <v>5.2</v>
      </c>
      <c r="C67" s="59">
        <f>(ROUNDDOWN(B67,0)*60)+((B67-ROUNDDOWN(B67,0))*100)</f>
        <v>320</v>
      </c>
      <c r="D67" s="62">
        <f>SUMIF('XCT Master (80)'!A:A,$C67,'XCT Master (80)'!B:B)</f>
        <v>25.2</v>
      </c>
    </row>
    <row r="68" spans="1:4" x14ac:dyDescent="0.2">
      <c r="A68" s="55">
        <v>110</v>
      </c>
      <c r="B68" s="57">
        <v>4.32</v>
      </c>
      <c r="C68" s="59">
        <f>(ROUNDDOWN(B68,0)*60)+((B68-ROUNDDOWN(B68,0))*100)</f>
        <v>272</v>
      </c>
      <c r="D68" s="62">
        <f>SUMIF('XCT Master (80)'!A:A,$C68,'XCT Master (80)'!B:B)</f>
        <v>6</v>
      </c>
    </row>
    <row r="69" spans="1:4" x14ac:dyDescent="0.2">
      <c r="A69" s="55">
        <v>111</v>
      </c>
      <c r="B69" s="57">
        <v>4.41</v>
      </c>
      <c r="C69" s="59">
        <f>(ROUNDDOWN(B69,0)*60)+((B69-ROUNDDOWN(B69,0))*100)</f>
        <v>281</v>
      </c>
      <c r="D69" s="62">
        <f>SUMIF('XCT Master (80)'!A:A,$C69,'XCT Master (80)'!B:B)</f>
        <v>9.6</v>
      </c>
    </row>
    <row r="70" spans="1:4" x14ac:dyDescent="0.2">
      <c r="A70" s="55">
        <v>112</v>
      </c>
      <c r="B70" s="57">
        <v>4.03</v>
      </c>
      <c r="C70" s="59">
        <f>(ROUNDDOWN(B70,0)*60)+((B70-ROUNDDOWN(B70,0))*100)</f>
        <v>243.00000000000003</v>
      </c>
      <c r="D70" s="62">
        <f>SUMIF('XCT Master (80)'!A:A,$C70,'XCT Master (80)'!B:B)</f>
        <v>0</v>
      </c>
    </row>
    <row r="71" spans="1:4" x14ac:dyDescent="0.2">
      <c r="A71" s="55">
        <v>113</v>
      </c>
      <c r="B71" s="57">
        <v>4.26</v>
      </c>
      <c r="C71" s="59">
        <f>(ROUNDDOWN(B71,0)*60)+((B71-ROUNDDOWN(B71,0))*100)</f>
        <v>266</v>
      </c>
      <c r="D71" s="62">
        <f>SUMIF('XCT Master (80)'!A:A,$C71,'XCT Master (80)'!B:B)</f>
        <v>3.6</v>
      </c>
    </row>
    <row r="72" spans="1:4" x14ac:dyDescent="0.2">
      <c r="A72" s="55">
        <v>114</v>
      </c>
      <c r="B72" s="57">
        <v>4.25</v>
      </c>
      <c r="C72" s="59">
        <f>(ROUNDDOWN(B72,0)*60)+((B72-ROUNDDOWN(B72,0))*100)</f>
        <v>265</v>
      </c>
      <c r="D72" s="62">
        <f>SUMIF('XCT Master (80)'!A:A,$C72,'XCT Master (80)'!B:B)</f>
        <v>3.2</v>
      </c>
    </row>
    <row r="73" spans="1:4" x14ac:dyDescent="0.2">
      <c r="A73" s="55">
        <v>115</v>
      </c>
      <c r="B73" s="57">
        <v>4.24</v>
      </c>
      <c r="C73" s="59">
        <f>(ROUNDDOWN(B73,0)*60)+((B73-ROUNDDOWN(B73,0))*100)</f>
        <v>264</v>
      </c>
      <c r="D73" s="62">
        <f>SUMIF('XCT Master (80)'!A:A,$C73,'XCT Master (80)'!B:B)</f>
        <v>2.8</v>
      </c>
    </row>
    <row r="74" spans="1:4" x14ac:dyDescent="0.2">
      <c r="A74" s="55">
        <v>116</v>
      </c>
      <c r="B74" s="57">
        <v>4.17</v>
      </c>
      <c r="C74" s="59">
        <f>(ROUNDDOWN(B74,0)*60)+((B74-ROUNDDOWN(B74,0))*100)</f>
        <v>257</v>
      </c>
      <c r="D74" s="62">
        <f>SUMIF('XCT Master (80)'!A:A,$C74,'XCT Master (80)'!B:B)</f>
        <v>0</v>
      </c>
    </row>
    <row r="75" spans="1:4" x14ac:dyDescent="0.2">
      <c r="A75" s="55">
        <v>117</v>
      </c>
      <c r="B75" s="57">
        <v>4.05</v>
      </c>
      <c r="C75" s="59">
        <f>(ROUNDDOWN(B75,0)*60)+((B75-ROUNDDOWN(B75,0))*100)</f>
        <v>244.99999999999997</v>
      </c>
      <c r="D75" s="62">
        <f>SUMIF('XCT Master (80)'!A:A,$C75,'XCT Master (80)'!B:B)</f>
        <v>0</v>
      </c>
    </row>
    <row r="76" spans="1:4" x14ac:dyDescent="0.2">
      <c r="A76" s="55">
        <v>118</v>
      </c>
      <c r="B76" s="57">
        <v>3.58</v>
      </c>
      <c r="C76" s="59">
        <f>(ROUNDDOWN(B76,0)*60)+((B76-ROUNDDOWN(B76,0))*100)</f>
        <v>238</v>
      </c>
      <c r="D76" s="62">
        <f>SUMIF('XCT Master (80)'!A:A,$C76,'XCT Master (80)'!B:B)</f>
        <v>-1.6</v>
      </c>
    </row>
    <row r="77" spans="1:4" x14ac:dyDescent="0.2">
      <c r="A77" s="55">
        <v>119</v>
      </c>
      <c r="B77" s="57">
        <v>4.3899999999999997</v>
      </c>
      <c r="C77" s="59">
        <f>(ROUNDDOWN(B77,0)*60)+((B77-ROUNDDOWN(B77,0))*100)</f>
        <v>279</v>
      </c>
      <c r="D77" s="62">
        <f>SUMIF('XCT Master (80)'!A:A,$C77,'XCT Master (80)'!B:B)</f>
        <v>8.8000000000000007</v>
      </c>
    </row>
    <row r="78" spans="1:4" x14ac:dyDescent="0.2">
      <c r="A78" s="55">
        <v>120</v>
      </c>
      <c r="B78" s="57">
        <v>4.32</v>
      </c>
      <c r="C78" s="59">
        <f>(ROUNDDOWN(B78,0)*60)+((B78-ROUNDDOWN(B78,0))*100)</f>
        <v>272</v>
      </c>
      <c r="D78" s="62">
        <f>SUMIF('XCT Master (80)'!A:A,$C78,'XCT Master (80)'!B:B)</f>
        <v>6</v>
      </c>
    </row>
    <row r="79" spans="1:4" x14ac:dyDescent="0.2">
      <c r="A79" s="55">
        <v>121</v>
      </c>
      <c r="B79" s="57">
        <v>4.24</v>
      </c>
      <c r="C79" s="59">
        <f>(ROUNDDOWN(B79,0)*60)+((B79-ROUNDDOWN(B79,0))*100)</f>
        <v>264</v>
      </c>
      <c r="D79" s="62">
        <f>SUMIF('XCT Master (80)'!A:A,$C79,'XCT Master (80)'!B:B)</f>
        <v>2.8</v>
      </c>
    </row>
    <row r="80" spans="1:4" x14ac:dyDescent="0.2">
      <c r="A80" s="55">
        <v>122</v>
      </c>
      <c r="B80" s="57">
        <v>4.37</v>
      </c>
      <c r="C80" s="59">
        <f>(ROUNDDOWN(B80,0)*60)+((B80-ROUNDDOWN(B80,0))*100)</f>
        <v>277</v>
      </c>
      <c r="D80" s="62">
        <f>SUMIF('XCT Master (80)'!A:A,$C80,'XCT Master (80)'!B:B)</f>
        <v>8</v>
      </c>
    </row>
    <row r="81" spans="1:4" x14ac:dyDescent="0.2">
      <c r="A81" s="55">
        <v>124</v>
      </c>
      <c r="B81" s="57">
        <v>4.34</v>
      </c>
      <c r="C81" s="59">
        <f>(ROUNDDOWN(B81,0)*60)+((B81-ROUNDDOWN(B81,0))*100)</f>
        <v>274</v>
      </c>
      <c r="D81" s="62">
        <f>SUMIF('XCT Master (80)'!A:A,$C81,'XCT Master (80)'!B:B)</f>
        <v>6.8</v>
      </c>
    </row>
    <row r="82" spans="1:4" x14ac:dyDescent="0.2">
      <c r="A82" s="55">
        <v>126</v>
      </c>
      <c r="B82" s="57">
        <v>4.41</v>
      </c>
      <c r="C82" s="59">
        <f>(ROUNDDOWN(B82,0)*60)+((B82-ROUNDDOWN(B82,0))*100)</f>
        <v>281</v>
      </c>
      <c r="D82" s="62">
        <f>SUMIF('XCT Master (80)'!A:A,$C82,'XCT Master (80)'!B:B)</f>
        <v>9.6</v>
      </c>
    </row>
    <row r="83" spans="1:4" x14ac:dyDescent="0.2">
      <c r="A83" s="55">
        <v>127</v>
      </c>
      <c r="B83" s="57">
        <v>4.58</v>
      </c>
      <c r="C83" s="59">
        <f>(ROUNDDOWN(B83,0)*60)+((B83-ROUNDDOWN(B83,0))*100)</f>
        <v>298</v>
      </c>
      <c r="D83" s="62">
        <f>SUMIF('XCT Master (80)'!A:A,$C83,'XCT Master (80)'!B:B)</f>
        <v>16.399999999999999</v>
      </c>
    </row>
    <row r="84" spans="1:4" x14ac:dyDescent="0.2">
      <c r="A84" s="55">
        <v>128</v>
      </c>
      <c r="B84" s="57">
        <v>3.56</v>
      </c>
      <c r="C84" s="59">
        <f>(ROUNDDOWN(B84,0)*60)+((B84-ROUNDDOWN(B84,0))*100)</f>
        <v>236</v>
      </c>
      <c r="D84" s="62">
        <f>SUMIF('XCT Master (80)'!A:A,$C84,'XCT Master (80)'!B:B)</f>
        <v>-2.4</v>
      </c>
    </row>
    <row r="85" spans="1:4" x14ac:dyDescent="0.2">
      <c r="A85" s="55">
        <v>129</v>
      </c>
      <c r="B85" s="57">
        <v>4.13</v>
      </c>
      <c r="C85" s="59">
        <f>(ROUNDDOWN(B85,0)*60)+((B85-ROUNDDOWN(B85,0))*100)</f>
        <v>253</v>
      </c>
      <c r="D85" s="62">
        <f>SUMIF('XCT Master (80)'!A:A,$C85,'XCT Master (80)'!B:B)</f>
        <v>0</v>
      </c>
    </row>
    <row r="86" spans="1:4" x14ac:dyDescent="0.2">
      <c r="A86" s="55">
        <v>130</v>
      </c>
      <c r="B86" s="57">
        <v>4.18</v>
      </c>
      <c r="C86" s="59">
        <f>(ROUNDDOWN(B86,0)*60)+((B86-ROUNDDOWN(B86,0))*100)</f>
        <v>258</v>
      </c>
      <c r="D86" s="62">
        <f>SUMIF('XCT Master (80)'!A:A,$C86,'XCT Master (80)'!B:B)</f>
        <v>0.4</v>
      </c>
    </row>
    <row r="87" spans="1:4" x14ac:dyDescent="0.2">
      <c r="A87" s="55">
        <v>131</v>
      </c>
      <c r="B87" s="57">
        <v>4.2300000000000004</v>
      </c>
      <c r="C87" s="59">
        <f>(ROUNDDOWN(B87,0)*60)+((B87-ROUNDDOWN(B87,0))*100)</f>
        <v>263.00000000000006</v>
      </c>
      <c r="D87" s="62">
        <f>SUMIF('XCT Master (80)'!A:A,$C87,'XCT Master (80)'!B:B)</f>
        <v>2.4</v>
      </c>
    </row>
    <row r="88" spans="1:4" x14ac:dyDescent="0.2">
      <c r="A88" s="55">
        <v>132</v>
      </c>
      <c r="B88" s="57">
        <v>4.1399999999999997</v>
      </c>
      <c r="C88" s="59">
        <f>(ROUNDDOWN(B88,0)*60)+((B88-ROUNDDOWN(B88,0))*100)</f>
        <v>253.99999999999997</v>
      </c>
      <c r="D88" s="62">
        <f>SUMIF('XCT Master (80)'!A:A,$C88,'XCT Master (80)'!B:B)</f>
        <v>0</v>
      </c>
    </row>
    <row r="89" spans="1:4" x14ac:dyDescent="0.2">
      <c r="A89" s="55">
        <v>133</v>
      </c>
      <c r="B89" s="57">
        <v>5.32</v>
      </c>
      <c r="C89" s="59">
        <f>(ROUNDDOWN(B89,0)*60)+((B89-ROUNDDOWN(B89,0))*100)</f>
        <v>332</v>
      </c>
      <c r="D89" s="62">
        <f>SUMIF('XCT Master (80)'!A:A,$C89,'XCT Master (80)'!B:B)</f>
        <v>30</v>
      </c>
    </row>
    <row r="90" spans="1:4" x14ac:dyDescent="0.2">
      <c r="C90" s="59">
        <f t="shared" ref="C90:C120" si="0">(ROUNDDOWN(B90,0)*60)+((B90-ROUNDDOWN(B90,0))*100)</f>
        <v>0</v>
      </c>
      <c r="D90" s="62">
        <f>SUMIF('XCT Master (80)'!A:A,$C90,'XCT Master (80)'!B:B)</f>
        <v>0</v>
      </c>
    </row>
    <row r="91" spans="1:4" x14ac:dyDescent="0.2">
      <c r="C91" s="59">
        <f t="shared" si="0"/>
        <v>0</v>
      </c>
      <c r="D91" s="62">
        <f>SUMIF('XCT Master (80)'!A:A,$C91,'XCT Master (80)'!B:B)</f>
        <v>0</v>
      </c>
    </row>
    <row r="92" spans="1:4" x14ac:dyDescent="0.2">
      <c r="C92" s="59">
        <f t="shared" si="0"/>
        <v>0</v>
      </c>
      <c r="D92" s="62">
        <f>SUMIF('XCT Master (80)'!A:A,$C92,'XCT Master (80)'!B:B)</f>
        <v>0</v>
      </c>
    </row>
    <row r="93" spans="1:4" x14ac:dyDescent="0.2">
      <c r="C93" s="59">
        <f t="shared" si="0"/>
        <v>0</v>
      </c>
      <c r="D93" s="62">
        <f>SUMIF('XCT Master (80)'!A:A,$C93,'XCT Master (80)'!B:B)</f>
        <v>0</v>
      </c>
    </row>
    <row r="94" spans="1:4" x14ac:dyDescent="0.2">
      <c r="C94" s="59">
        <f t="shared" si="0"/>
        <v>0</v>
      </c>
      <c r="D94" s="62">
        <f>SUMIF('XCT Master (80)'!A:A,$C94,'XCT Master (80)'!B:B)</f>
        <v>0</v>
      </c>
    </row>
    <row r="95" spans="1:4" x14ac:dyDescent="0.2">
      <c r="C95" s="59">
        <f t="shared" si="0"/>
        <v>0</v>
      </c>
      <c r="D95" s="62">
        <f>SUMIF('XCT Master (80)'!A:A,$C95,'XCT Master (80)'!B:B)</f>
        <v>0</v>
      </c>
    </row>
    <row r="96" spans="1:4" x14ac:dyDescent="0.2">
      <c r="C96" s="59">
        <f t="shared" si="0"/>
        <v>0</v>
      </c>
      <c r="D96" s="62">
        <f>SUMIF('XCT Master (80)'!A:A,$C96,'XCT Master (80)'!B:B)</f>
        <v>0</v>
      </c>
    </row>
    <row r="97" spans="3:4" x14ac:dyDescent="0.2">
      <c r="C97" s="59">
        <f t="shared" si="0"/>
        <v>0</v>
      </c>
      <c r="D97" s="62">
        <f>SUMIF('XCT Master (80)'!A:A,$C97,'XCT Master (80)'!B:B)</f>
        <v>0</v>
      </c>
    </row>
    <row r="98" spans="3:4" x14ac:dyDescent="0.2">
      <c r="C98" s="59">
        <f t="shared" si="0"/>
        <v>0</v>
      </c>
      <c r="D98" s="62">
        <f>SUMIF('XCT Master (80)'!A:A,$C98,'XCT Master (80)'!B:B)</f>
        <v>0</v>
      </c>
    </row>
    <row r="99" spans="3:4" x14ac:dyDescent="0.2">
      <c r="C99" s="59">
        <f t="shared" si="0"/>
        <v>0</v>
      </c>
      <c r="D99" s="62">
        <f>SUMIF('XCT Master (80)'!A:A,$C99,'XCT Master (80)'!B:B)</f>
        <v>0</v>
      </c>
    </row>
    <row r="100" spans="3:4" x14ac:dyDescent="0.2">
      <c r="C100" s="59">
        <f t="shared" si="0"/>
        <v>0</v>
      </c>
      <c r="D100" s="62">
        <f>SUMIF('XCT Master (80)'!A:A,$C100,'XCT Master (80)'!B:B)</f>
        <v>0</v>
      </c>
    </row>
    <row r="101" spans="3:4" x14ac:dyDescent="0.2">
      <c r="C101" s="59">
        <f t="shared" si="0"/>
        <v>0</v>
      </c>
      <c r="D101" s="62">
        <f>SUMIF('XCT Master (80)'!A:A,$C101,'XCT Master (80)'!B:B)</f>
        <v>0</v>
      </c>
    </row>
    <row r="102" spans="3:4" x14ac:dyDescent="0.2">
      <c r="C102" s="59">
        <f t="shared" si="0"/>
        <v>0</v>
      </c>
      <c r="D102" s="62">
        <f>SUMIF('XCT Master (80)'!A:A,$C102,'XCT Master (80)'!B:B)</f>
        <v>0</v>
      </c>
    </row>
    <row r="103" spans="3:4" x14ac:dyDescent="0.2">
      <c r="C103" s="59">
        <f t="shared" si="0"/>
        <v>0</v>
      </c>
      <c r="D103" s="62">
        <f>SUMIF('XCT Master (80)'!A:A,$C103,'XCT Master (80)'!B:B)</f>
        <v>0</v>
      </c>
    </row>
    <row r="104" spans="3:4" x14ac:dyDescent="0.2">
      <c r="C104" s="59">
        <f t="shared" si="0"/>
        <v>0</v>
      </c>
      <c r="D104" s="62">
        <f>SUMIF('XCT Master (80)'!A:A,$C104,'XCT Master (80)'!B:B)</f>
        <v>0</v>
      </c>
    </row>
    <row r="105" spans="3:4" x14ac:dyDescent="0.2">
      <c r="C105" s="59">
        <f t="shared" si="0"/>
        <v>0</v>
      </c>
      <c r="D105" s="62">
        <f>SUMIF('XCT Master (80)'!A:A,$C105,'XCT Master (80)'!B:B)</f>
        <v>0</v>
      </c>
    </row>
    <row r="106" spans="3:4" x14ac:dyDescent="0.2">
      <c r="C106" s="59">
        <f t="shared" si="0"/>
        <v>0</v>
      </c>
      <c r="D106" s="62">
        <f>SUMIF('XCT Master (80)'!A:A,$C106,'XCT Master (80)'!B:B)</f>
        <v>0</v>
      </c>
    </row>
    <row r="107" spans="3:4" x14ac:dyDescent="0.2">
      <c r="C107" s="59">
        <f t="shared" si="0"/>
        <v>0</v>
      </c>
      <c r="D107" s="62">
        <f>SUMIF('XCT Master (80)'!A:A,$C107,'XCT Master (80)'!B:B)</f>
        <v>0</v>
      </c>
    </row>
    <row r="108" spans="3:4" x14ac:dyDescent="0.2">
      <c r="C108" s="59">
        <f t="shared" si="0"/>
        <v>0</v>
      </c>
      <c r="D108" s="62">
        <f>SUMIF('XCT Master (80)'!A:A,$C108,'XCT Master (80)'!B:B)</f>
        <v>0</v>
      </c>
    </row>
    <row r="109" spans="3:4" x14ac:dyDescent="0.2">
      <c r="C109" s="59">
        <f t="shared" si="0"/>
        <v>0</v>
      </c>
      <c r="D109" s="62">
        <f>SUMIF('XCT Master (80)'!A:A,$C109,'XCT Master (80)'!B:B)</f>
        <v>0</v>
      </c>
    </row>
    <row r="110" spans="3:4" x14ac:dyDescent="0.2">
      <c r="C110" s="59">
        <f t="shared" si="0"/>
        <v>0</v>
      </c>
      <c r="D110" s="62">
        <f>SUMIF('XCT Master (80)'!A:A,$C110,'XCT Master (80)'!B:B)</f>
        <v>0</v>
      </c>
    </row>
    <row r="111" spans="3:4" x14ac:dyDescent="0.2">
      <c r="C111" s="59">
        <f t="shared" si="0"/>
        <v>0</v>
      </c>
      <c r="D111" s="62">
        <f>SUMIF('XCT Master (80)'!A:A,$C111,'XCT Master (80)'!B:B)</f>
        <v>0</v>
      </c>
    </row>
    <row r="112" spans="3:4" x14ac:dyDescent="0.2">
      <c r="C112" s="59">
        <f t="shared" si="0"/>
        <v>0</v>
      </c>
      <c r="D112" s="62">
        <f>SUMIF('XCT Master (80)'!A:A,$C112,'XCT Master (80)'!B:B)</f>
        <v>0</v>
      </c>
    </row>
    <row r="113" spans="3:4" x14ac:dyDescent="0.2">
      <c r="C113" s="59">
        <f t="shared" si="0"/>
        <v>0</v>
      </c>
      <c r="D113" s="62">
        <f>SUMIF('XCT Master (80)'!A:A,$C113,'XCT Master (80)'!B:B)</f>
        <v>0</v>
      </c>
    </row>
    <row r="114" spans="3:4" x14ac:dyDescent="0.2">
      <c r="C114" s="59">
        <f t="shared" si="0"/>
        <v>0</v>
      </c>
      <c r="D114" s="62">
        <f>SUMIF('XCT Master (80)'!A:A,$C114,'XCT Master (80)'!B:B)</f>
        <v>0</v>
      </c>
    </row>
    <row r="115" spans="3:4" x14ac:dyDescent="0.2">
      <c r="C115" s="59">
        <f t="shared" si="0"/>
        <v>0</v>
      </c>
      <c r="D115" s="62">
        <f>SUMIF('XCT Master (80)'!A:A,$C115,'XCT Master (80)'!B:B)</f>
        <v>0</v>
      </c>
    </row>
    <row r="116" spans="3:4" x14ac:dyDescent="0.2">
      <c r="C116" s="59">
        <f t="shared" si="0"/>
        <v>0</v>
      </c>
      <c r="D116" s="62">
        <f>SUMIF('XCT Master (80)'!A:A,$C116,'XCT Master (80)'!B:B)</f>
        <v>0</v>
      </c>
    </row>
    <row r="117" spans="3:4" x14ac:dyDescent="0.2">
      <c r="C117" s="59">
        <f t="shared" si="0"/>
        <v>0</v>
      </c>
      <c r="D117" s="62">
        <f>SUMIF('XCT Master (80)'!A:A,$C117,'XCT Master (80)'!B:B)</f>
        <v>0</v>
      </c>
    </row>
    <row r="118" spans="3:4" x14ac:dyDescent="0.2">
      <c r="C118" s="59">
        <f t="shared" si="0"/>
        <v>0</v>
      </c>
      <c r="D118" s="62">
        <f>SUMIF('XCT Master (80)'!A:A,$C118,'XCT Master (80)'!B:B)</f>
        <v>0</v>
      </c>
    </row>
    <row r="119" spans="3:4" x14ac:dyDescent="0.2">
      <c r="C119" s="59">
        <f t="shared" si="0"/>
        <v>0</v>
      </c>
      <c r="D119" s="62">
        <f>SUMIF('XCT Master (80)'!A:A,$C119,'XCT Master (80)'!B:B)</f>
        <v>0</v>
      </c>
    </row>
    <row r="120" spans="3:4" x14ac:dyDescent="0.2">
      <c r="C120" s="59">
        <f t="shared" si="0"/>
        <v>0</v>
      </c>
      <c r="D120" s="62">
        <f>SUMIF('XCT Master (80)'!A:A,$C120,'XCT Master (80)'!B:B)</f>
        <v>0</v>
      </c>
    </row>
    <row r="121" spans="3:4" x14ac:dyDescent="0.2">
      <c r="D121" s="62">
        <f>SUMIF('XCT Master (80)'!A:A,$C121,'XCT Master (80)'!B:B)</f>
        <v>0</v>
      </c>
    </row>
  </sheetData>
  <autoFilter ref="A1:D121" xr:uid="{00000000-0009-0000-0000-000018000000}">
    <sortState xmlns:xlrd2="http://schemas.microsoft.com/office/spreadsheetml/2017/richdata2" ref="A2:D122">
      <sortCondition ref="A1:A122"/>
    </sortState>
  </autoFilter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66"/>
  </sheetPr>
  <dimension ref="A1:G34"/>
  <sheetViews>
    <sheetView zoomScaleNormal="100" workbookViewId="0">
      <pane ySplit="1" topLeftCell="A2" activePane="bottomLeft" state="frozen"/>
      <selection activeCell="P36" sqref="P36"/>
      <selection pane="bottomLeft" activeCell="B6" sqref="B6"/>
    </sheetView>
  </sheetViews>
  <sheetFormatPr defaultRowHeight="15" x14ac:dyDescent="0.2"/>
  <cols>
    <col min="1" max="1" width="13.85546875" style="44" customWidth="1"/>
    <col min="2" max="2" width="13.85546875" style="45" customWidth="1"/>
    <col min="3" max="3" width="13.85546875" style="46" customWidth="1"/>
    <col min="4" max="4" width="13.85546875" style="45" customWidth="1"/>
    <col min="6" max="6" width="18.5625" customWidth="1"/>
    <col min="7" max="7" width="8.875" customWidth="1"/>
  </cols>
  <sheetData>
    <row r="1" spans="1:7" s="52" customFormat="1" x14ac:dyDescent="0.2">
      <c r="A1" s="49" t="s">
        <v>21</v>
      </c>
      <c r="B1" s="50" t="s">
        <v>18</v>
      </c>
      <c r="C1" s="51" t="s">
        <v>29</v>
      </c>
      <c r="D1" s="50" t="s">
        <v>30</v>
      </c>
      <c r="F1" s="60" t="s">
        <v>33</v>
      </c>
      <c r="G1" s="63">
        <v>190</v>
      </c>
    </row>
    <row r="2" spans="1:7" x14ac:dyDescent="0.2">
      <c r="A2" s="47">
        <v>301</v>
      </c>
      <c r="B2" s="48">
        <v>141.5</v>
      </c>
      <c r="C2" s="46">
        <f t="shared" ref="C2:C34" si="0">B2/$G$1</f>
        <v>0.74473684210526314</v>
      </c>
      <c r="D2" s="45">
        <f t="shared" ref="D2:D34" si="1">ROUND(100-(B2/$G$1*100),1)</f>
        <v>25.5</v>
      </c>
    </row>
    <row r="3" spans="1:7" x14ac:dyDescent="0.2">
      <c r="A3" s="47">
        <v>302</v>
      </c>
      <c r="B3" s="48">
        <v>134</v>
      </c>
      <c r="C3" s="46">
        <f t="shared" si="0"/>
        <v>0.70526315789473681</v>
      </c>
      <c r="D3" s="45">
        <f t="shared" si="1"/>
        <v>29.5</v>
      </c>
    </row>
    <row r="4" spans="1:7" x14ac:dyDescent="0.2">
      <c r="A4" s="47">
        <v>303</v>
      </c>
      <c r="B4" s="48">
        <v>134.5</v>
      </c>
      <c r="C4" s="46">
        <f t="shared" si="0"/>
        <v>0.70789473684210524</v>
      </c>
      <c r="D4" s="45">
        <f t="shared" si="1"/>
        <v>29.2</v>
      </c>
    </row>
    <row r="5" spans="1:7" x14ac:dyDescent="0.2">
      <c r="A5" s="47">
        <v>304</v>
      </c>
      <c r="B5" s="48">
        <v>131.5</v>
      </c>
      <c r="C5" s="46">
        <f t="shared" si="0"/>
        <v>0.69210526315789478</v>
      </c>
      <c r="D5" s="45">
        <f t="shared" si="1"/>
        <v>30.8</v>
      </c>
    </row>
    <row r="6" spans="1:7" x14ac:dyDescent="0.2">
      <c r="A6" s="47"/>
      <c r="B6" s="48"/>
      <c r="C6" s="46">
        <f t="shared" si="0"/>
        <v>0</v>
      </c>
      <c r="D6" s="45">
        <f t="shared" si="1"/>
        <v>100</v>
      </c>
    </row>
    <row r="7" spans="1:7" x14ac:dyDescent="0.2">
      <c r="A7" s="47"/>
      <c r="B7" s="48"/>
      <c r="C7" s="46">
        <f t="shared" si="0"/>
        <v>0</v>
      </c>
      <c r="D7" s="45">
        <f t="shared" si="1"/>
        <v>100</v>
      </c>
    </row>
    <row r="8" spans="1:7" x14ac:dyDescent="0.2">
      <c r="A8" s="47"/>
      <c r="B8" s="48"/>
      <c r="C8" s="46">
        <f t="shared" si="0"/>
        <v>0</v>
      </c>
      <c r="D8" s="45">
        <f t="shared" si="1"/>
        <v>100</v>
      </c>
    </row>
    <row r="9" spans="1:7" x14ac:dyDescent="0.2">
      <c r="A9" s="47"/>
      <c r="B9" s="48"/>
      <c r="C9" s="46">
        <f t="shared" si="0"/>
        <v>0</v>
      </c>
      <c r="D9" s="45">
        <f t="shared" si="1"/>
        <v>100</v>
      </c>
    </row>
    <row r="10" spans="1:7" x14ac:dyDescent="0.2">
      <c r="A10" s="47"/>
      <c r="B10" s="48"/>
      <c r="C10" s="46">
        <f t="shared" si="0"/>
        <v>0</v>
      </c>
      <c r="D10" s="45">
        <f t="shared" si="1"/>
        <v>100</v>
      </c>
    </row>
    <row r="11" spans="1:7" x14ac:dyDescent="0.2">
      <c r="A11" s="47"/>
      <c r="B11" s="48"/>
      <c r="C11" s="46">
        <f t="shared" si="0"/>
        <v>0</v>
      </c>
      <c r="D11" s="45">
        <f t="shared" si="1"/>
        <v>100</v>
      </c>
    </row>
    <row r="12" spans="1:7" x14ac:dyDescent="0.2">
      <c r="A12" s="47"/>
      <c r="B12" s="48"/>
      <c r="C12" s="46">
        <f t="shared" si="0"/>
        <v>0</v>
      </c>
      <c r="D12" s="45">
        <f t="shared" si="1"/>
        <v>100</v>
      </c>
    </row>
    <row r="13" spans="1:7" x14ac:dyDescent="0.2">
      <c r="A13" s="47"/>
      <c r="B13" s="48"/>
      <c r="C13" s="46">
        <f t="shared" si="0"/>
        <v>0</v>
      </c>
      <c r="D13" s="45">
        <f t="shared" si="1"/>
        <v>100</v>
      </c>
    </row>
    <row r="14" spans="1:7" x14ac:dyDescent="0.2">
      <c r="A14" s="47"/>
      <c r="B14" s="48"/>
      <c r="C14" s="46">
        <f t="shared" si="0"/>
        <v>0</v>
      </c>
      <c r="D14" s="45">
        <f t="shared" si="1"/>
        <v>100</v>
      </c>
    </row>
    <row r="15" spans="1:7" x14ac:dyDescent="0.2">
      <c r="A15" s="47"/>
      <c r="B15" s="48"/>
      <c r="C15" s="46">
        <f t="shared" si="0"/>
        <v>0</v>
      </c>
      <c r="D15" s="45">
        <f t="shared" si="1"/>
        <v>100</v>
      </c>
    </row>
    <row r="16" spans="1:7" x14ac:dyDescent="0.2">
      <c r="A16" s="47"/>
      <c r="B16" s="48"/>
      <c r="C16" s="46">
        <f t="shared" si="0"/>
        <v>0</v>
      </c>
      <c r="D16" s="45">
        <f t="shared" si="1"/>
        <v>100</v>
      </c>
    </row>
    <row r="17" spans="1:4" x14ac:dyDescent="0.2">
      <c r="A17" s="47"/>
      <c r="B17" s="48"/>
      <c r="C17" s="46">
        <f t="shared" si="0"/>
        <v>0</v>
      </c>
      <c r="D17" s="45">
        <f t="shared" si="1"/>
        <v>100</v>
      </c>
    </row>
    <row r="18" spans="1:4" x14ac:dyDescent="0.2">
      <c r="A18" s="47"/>
      <c r="B18" s="48"/>
      <c r="C18" s="46">
        <f t="shared" si="0"/>
        <v>0</v>
      </c>
      <c r="D18" s="45">
        <f t="shared" si="1"/>
        <v>100</v>
      </c>
    </row>
    <row r="19" spans="1:4" x14ac:dyDescent="0.2">
      <c r="A19" s="47"/>
      <c r="B19" s="48"/>
      <c r="C19" s="46">
        <f t="shared" si="0"/>
        <v>0</v>
      </c>
      <c r="D19" s="45">
        <f t="shared" si="1"/>
        <v>100</v>
      </c>
    </row>
    <row r="20" spans="1:4" x14ac:dyDescent="0.2">
      <c r="A20" s="47"/>
      <c r="B20" s="48"/>
      <c r="C20" s="46">
        <f t="shared" si="0"/>
        <v>0</v>
      </c>
      <c r="D20" s="45">
        <f t="shared" si="1"/>
        <v>100</v>
      </c>
    </row>
    <row r="21" spans="1:4" x14ac:dyDescent="0.2">
      <c r="A21" s="47"/>
      <c r="B21" s="48"/>
      <c r="C21" s="46">
        <f t="shared" si="0"/>
        <v>0</v>
      </c>
      <c r="D21" s="45">
        <f t="shared" si="1"/>
        <v>100</v>
      </c>
    </row>
    <row r="22" spans="1:4" x14ac:dyDescent="0.2">
      <c r="A22" s="47"/>
      <c r="B22" s="48"/>
      <c r="C22" s="46">
        <f t="shared" si="0"/>
        <v>0</v>
      </c>
      <c r="D22" s="45">
        <f t="shared" si="1"/>
        <v>100</v>
      </c>
    </row>
    <row r="23" spans="1:4" x14ac:dyDescent="0.2">
      <c r="A23" s="47"/>
      <c r="B23" s="48"/>
      <c r="C23" s="46">
        <f t="shared" si="0"/>
        <v>0</v>
      </c>
      <c r="D23" s="45">
        <f t="shared" si="1"/>
        <v>100</v>
      </c>
    </row>
    <row r="24" spans="1:4" x14ac:dyDescent="0.2">
      <c r="A24" s="47"/>
      <c r="B24" s="48"/>
      <c r="C24" s="46">
        <f t="shared" si="0"/>
        <v>0</v>
      </c>
      <c r="D24" s="45">
        <f t="shared" si="1"/>
        <v>100</v>
      </c>
    </row>
    <row r="25" spans="1:4" x14ac:dyDescent="0.2">
      <c r="A25" s="47"/>
      <c r="B25" s="48"/>
      <c r="C25" s="46">
        <f t="shared" si="0"/>
        <v>0</v>
      </c>
      <c r="D25" s="45">
        <f t="shared" si="1"/>
        <v>100</v>
      </c>
    </row>
    <row r="26" spans="1:4" x14ac:dyDescent="0.2">
      <c r="A26" s="47"/>
      <c r="B26" s="48"/>
      <c r="C26" s="46">
        <f t="shared" si="0"/>
        <v>0</v>
      </c>
      <c r="D26" s="45">
        <f t="shared" si="1"/>
        <v>100</v>
      </c>
    </row>
    <row r="27" spans="1:4" x14ac:dyDescent="0.2">
      <c r="A27" s="47"/>
      <c r="B27" s="48"/>
      <c r="C27" s="46">
        <f t="shared" si="0"/>
        <v>0</v>
      </c>
      <c r="D27" s="45">
        <f t="shared" si="1"/>
        <v>100</v>
      </c>
    </row>
    <row r="28" spans="1:4" x14ac:dyDescent="0.2">
      <c r="A28" s="47"/>
      <c r="B28" s="48"/>
      <c r="C28" s="46">
        <f t="shared" si="0"/>
        <v>0</v>
      </c>
      <c r="D28" s="45">
        <f t="shared" si="1"/>
        <v>100</v>
      </c>
    </row>
    <row r="29" spans="1:4" x14ac:dyDescent="0.2">
      <c r="A29" s="47"/>
      <c r="B29" s="48"/>
      <c r="C29" s="46">
        <f t="shared" si="0"/>
        <v>0</v>
      </c>
      <c r="D29" s="45">
        <f t="shared" si="1"/>
        <v>100</v>
      </c>
    </row>
    <row r="30" spans="1:4" x14ac:dyDescent="0.2">
      <c r="A30" s="47"/>
      <c r="B30" s="48"/>
      <c r="C30" s="46">
        <f t="shared" si="0"/>
        <v>0</v>
      </c>
      <c r="D30" s="45">
        <f t="shared" si="1"/>
        <v>100</v>
      </c>
    </row>
    <row r="31" spans="1:4" x14ac:dyDescent="0.2">
      <c r="A31" s="47"/>
      <c r="B31" s="48"/>
      <c r="C31" s="46">
        <f t="shared" si="0"/>
        <v>0</v>
      </c>
      <c r="D31" s="45">
        <f t="shared" si="1"/>
        <v>100</v>
      </c>
    </row>
    <row r="32" spans="1:4" x14ac:dyDescent="0.2">
      <c r="A32" s="47"/>
      <c r="B32" s="48"/>
      <c r="C32" s="46">
        <f t="shared" si="0"/>
        <v>0</v>
      </c>
      <c r="D32" s="45">
        <f t="shared" si="1"/>
        <v>100</v>
      </c>
    </row>
    <row r="33" spans="1:4" x14ac:dyDescent="0.2">
      <c r="A33" s="47"/>
      <c r="B33" s="48"/>
      <c r="C33" s="46">
        <f t="shared" si="0"/>
        <v>0</v>
      </c>
      <c r="D33" s="45">
        <f t="shared" si="1"/>
        <v>100</v>
      </c>
    </row>
    <row r="34" spans="1:4" x14ac:dyDescent="0.2">
      <c r="A34" s="47"/>
      <c r="B34" s="48"/>
      <c r="C34" s="46">
        <f t="shared" si="0"/>
        <v>0</v>
      </c>
      <c r="D34" s="45">
        <f t="shared" si="1"/>
        <v>100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66"/>
  </sheetPr>
  <dimension ref="A1:D80"/>
  <sheetViews>
    <sheetView zoomScaleNormal="100" workbookViewId="0">
      <pane ySplit="1" topLeftCell="A2" activePane="bottomLeft" state="frozen"/>
      <selection activeCell="F22" sqref="F22"/>
      <selection pane="bottomLeft" activeCell="F27" sqref="F27"/>
    </sheetView>
  </sheetViews>
  <sheetFormatPr defaultRowHeight="15" x14ac:dyDescent="0.2"/>
  <cols>
    <col min="1" max="4" width="13.71875" style="53" customWidth="1"/>
  </cols>
  <sheetData>
    <row r="1" spans="1:4" x14ac:dyDescent="0.2">
      <c r="A1" s="54" t="s">
        <v>21</v>
      </c>
      <c r="B1" s="54" t="s">
        <v>31</v>
      </c>
      <c r="C1" s="54" t="s">
        <v>16</v>
      </c>
      <c r="D1" s="54" t="s">
        <v>10</v>
      </c>
    </row>
    <row r="2" spans="1:4" x14ac:dyDescent="0.2">
      <c r="A2" s="55">
        <v>301</v>
      </c>
      <c r="B2" s="55">
        <v>0</v>
      </c>
      <c r="C2" s="55">
        <v>0</v>
      </c>
      <c r="D2" s="53">
        <f>IF(B2="E","E", IF(B2="R","R",SUM(B2:C2)))</f>
        <v>0</v>
      </c>
    </row>
    <row r="3" spans="1:4" x14ac:dyDescent="0.2">
      <c r="A3" s="55">
        <v>302</v>
      </c>
      <c r="B3" s="55" t="s">
        <v>434</v>
      </c>
      <c r="C3" s="55"/>
      <c r="D3" s="53" t="str">
        <f t="shared" ref="D3:D66" si="0">IF(B3="E","E", IF(B3="R","R",SUM(B3:C3)))</f>
        <v>R</v>
      </c>
    </row>
    <row r="4" spans="1:4" x14ac:dyDescent="0.2">
      <c r="A4" s="55">
        <v>303</v>
      </c>
      <c r="B4" s="55">
        <v>24</v>
      </c>
      <c r="C4" s="55">
        <v>19</v>
      </c>
      <c r="D4" s="53">
        <f t="shared" si="0"/>
        <v>43</v>
      </c>
    </row>
    <row r="5" spans="1:4" x14ac:dyDescent="0.2">
      <c r="A5" s="55">
        <v>304</v>
      </c>
      <c r="B5" s="55">
        <v>0</v>
      </c>
      <c r="C5" s="55">
        <v>0</v>
      </c>
      <c r="D5" s="53">
        <f t="shared" si="0"/>
        <v>0</v>
      </c>
    </row>
    <row r="6" spans="1:4" x14ac:dyDescent="0.2">
      <c r="A6" s="55"/>
      <c r="B6" s="55"/>
      <c r="C6" s="55"/>
      <c r="D6" s="53">
        <f t="shared" si="0"/>
        <v>0</v>
      </c>
    </row>
    <row r="7" spans="1:4" x14ac:dyDescent="0.2">
      <c r="A7" s="55"/>
      <c r="B7" s="55"/>
      <c r="C7" s="55"/>
      <c r="D7" s="53">
        <f t="shared" si="0"/>
        <v>0</v>
      </c>
    </row>
    <row r="8" spans="1:4" x14ac:dyDescent="0.2">
      <c r="A8" s="55"/>
      <c r="B8" s="55"/>
      <c r="C8" s="55"/>
      <c r="D8" s="53">
        <f t="shared" si="0"/>
        <v>0</v>
      </c>
    </row>
    <row r="9" spans="1:4" x14ac:dyDescent="0.2">
      <c r="A9" s="55"/>
      <c r="B9" s="55"/>
      <c r="C9" s="55"/>
      <c r="D9" s="53">
        <f t="shared" si="0"/>
        <v>0</v>
      </c>
    </row>
    <row r="10" spans="1:4" x14ac:dyDescent="0.2">
      <c r="A10" s="55"/>
      <c r="B10" s="55"/>
      <c r="C10" s="55"/>
      <c r="D10" s="53">
        <f t="shared" si="0"/>
        <v>0</v>
      </c>
    </row>
    <row r="11" spans="1:4" x14ac:dyDescent="0.2">
      <c r="A11" s="55"/>
      <c r="B11" s="55"/>
      <c r="C11" s="55"/>
      <c r="D11" s="53">
        <f t="shared" si="0"/>
        <v>0</v>
      </c>
    </row>
    <row r="12" spans="1:4" x14ac:dyDescent="0.2">
      <c r="A12" s="55"/>
      <c r="B12" s="55"/>
      <c r="C12" s="55"/>
      <c r="D12" s="53">
        <f t="shared" si="0"/>
        <v>0</v>
      </c>
    </row>
    <row r="13" spans="1:4" x14ac:dyDescent="0.2">
      <c r="A13" s="55"/>
      <c r="B13" s="55"/>
      <c r="C13" s="55"/>
      <c r="D13" s="53">
        <f t="shared" si="0"/>
        <v>0</v>
      </c>
    </row>
    <row r="14" spans="1:4" x14ac:dyDescent="0.2">
      <c r="A14" s="55"/>
      <c r="B14" s="55"/>
      <c r="C14" s="55"/>
      <c r="D14" s="53">
        <f t="shared" si="0"/>
        <v>0</v>
      </c>
    </row>
    <row r="15" spans="1:4" x14ac:dyDescent="0.2">
      <c r="A15" s="55"/>
      <c r="B15" s="55"/>
      <c r="C15" s="55"/>
      <c r="D15" s="53">
        <f t="shared" si="0"/>
        <v>0</v>
      </c>
    </row>
    <row r="16" spans="1:4" x14ac:dyDescent="0.2">
      <c r="A16" s="55"/>
      <c r="B16" s="55"/>
      <c r="C16" s="55"/>
      <c r="D16" s="53">
        <f t="shared" si="0"/>
        <v>0</v>
      </c>
    </row>
    <row r="17" spans="1:4" x14ac:dyDescent="0.2">
      <c r="A17" s="55"/>
      <c r="B17" s="55"/>
      <c r="C17" s="55"/>
      <c r="D17" s="53">
        <f t="shared" si="0"/>
        <v>0</v>
      </c>
    </row>
    <row r="18" spans="1:4" x14ac:dyDescent="0.2">
      <c r="A18" s="55"/>
      <c r="B18" s="55"/>
      <c r="C18" s="55"/>
      <c r="D18" s="53">
        <f t="shared" si="0"/>
        <v>0</v>
      </c>
    </row>
    <row r="19" spans="1:4" x14ac:dyDescent="0.2">
      <c r="A19" s="55"/>
      <c r="B19" s="55"/>
      <c r="C19" s="55"/>
      <c r="D19" s="53">
        <f t="shared" si="0"/>
        <v>0</v>
      </c>
    </row>
    <row r="20" spans="1:4" x14ac:dyDescent="0.2">
      <c r="A20" s="55"/>
      <c r="B20" s="55"/>
      <c r="C20" s="55"/>
      <c r="D20" s="53">
        <f t="shared" si="0"/>
        <v>0</v>
      </c>
    </row>
    <row r="21" spans="1:4" x14ac:dyDescent="0.2">
      <c r="A21" s="55"/>
      <c r="B21" s="55"/>
      <c r="C21" s="55"/>
      <c r="D21" s="53">
        <f t="shared" si="0"/>
        <v>0</v>
      </c>
    </row>
    <row r="22" spans="1:4" x14ac:dyDescent="0.2">
      <c r="A22" s="55"/>
      <c r="B22" s="55"/>
      <c r="C22" s="55"/>
      <c r="D22" s="53">
        <f t="shared" si="0"/>
        <v>0</v>
      </c>
    </row>
    <row r="23" spans="1:4" x14ac:dyDescent="0.2">
      <c r="A23" s="55"/>
      <c r="B23" s="55"/>
      <c r="C23" s="55"/>
      <c r="D23" s="53">
        <f t="shared" si="0"/>
        <v>0</v>
      </c>
    </row>
    <row r="24" spans="1:4" x14ac:dyDescent="0.2">
      <c r="A24" s="55"/>
      <c r="B24" s="55"/>
      <c r="C24" s="55"/>
      <c r="D24" s="53">
        <f t="shared" si="0"/>
        <v>0</v>
      </c>
    </row>
    <row r="25" spans="1:4" x14ac:dyDescent="0.2">
      <c r="A25" s="55"/>
      <c r="B25" s="55"/>
      <c r="C25" s="55"/>
      <c r="D25" s="53">
        <f t="shared" si="0"/>
        <v>0</v>
      </c>
    </row>
    <row r="26" spans="1:4" x14ac:dyDescent="0.2">
      <c r="A26" s="55"/>
      <c r="B26" s="55"/>
      <c r="C26" s="55"/>
      <c r="D26" s="53">
        <f t="shared" si="0"/>
        <v>0</v>
      </c>
    </row>
    <row r="27" spans="1:4" x14ac:dyDescent="0.2">
      <c r="A27" s="55"/>
      <c r="B27" s="55"/>
      <c r="C27" s="55"/>
      <c r="D27" s="53">
        <f t="shared" si="0"/>
        <v>0</v>
      </c>
    </row>
    <row r="28" spans="1:4" x14ac:dyDescent="0.2">
      <c r="A28" s="55"/>
      <c r="B28" s="55"/>
      <c r="C28" s="55"/>
      <c r="D28" s="53">
        <f t="shared" si="0"/>
        <v>0</v>
      </c>
    </row>
    <row r="29" spans="1:4" x14ac:dyDescent="0.2">
      <c r="A29" s="55"/>
      <c r="B29" s="55"/>
      <c r="C29" s="55"/>
      <c r="D29" s="53">
        <f t="shared" si="0"/>
        <v>0</v>
      </c>
    </row>
    <row r="30" spans="1:4" x14ac:dyDescent="0.2">
      <c r="A30" s="55"/>
      <c r="B30" s="55"/>
      <c r="C30" s="55"/>
      <c r="D30" s="53">
        <f t="shared" si="0"/>
        <v>0</v>
      </c>
    </row>
    <row r="31" spans="1:4" x14ac:dyDescent="0.2">
      <c r="A31" s="55"/>
      <c r="B31" s="55"/>
      <c r="C31" s="55"/>
      <c r="D31" s="53">
        <f t="shared" si="0"/>
        <v>0</v>
      </c>
    </row>
    <row r="32" spans="1:4" x14ac:dyDescent="0.2">
      <c r="A32" s="55"/>
      <c r="B32" s="55"/>
      <c r="C32" s="55"/>
      <c r="D32" s="53">
        <f t="shared" si="0"/>
        <v>0</v>
      </c>
    </row>
    <row r="33" spans="1:4" x14ac:dyDescent="0.2">
      <c r="A33" s="55"/>
      <c r="B33" s="55"/>
      <c r="C33" s="55"/>
      <c r="D33" s="53">
        <f t="shared" si="0"/>
        <v>0</v>
      </c>
    </row>
    <row r="34" spans="1:4" x14ac:dyDescent="0.2">
      <c r="A34" s="55"/>
      <c r="B34" s="55"/>
      <c r="C34" s="55"/>
      <c r="D34" s="53">
        <f t="shared" si="0"/>
        <v>0</v>
      </c>
    </row>
    <row r="35" spans="1:4" x14ac:dyDescent="0.2">
      <c r="A35" s="55"/>
      <c r="B35" s="55"/>
      <c r="C35" s="55"/>
      <c r="D35" s="53">
        <f t="shared" si="0"/>
        <v>0</v>
      </c>
    </row>
    <row r="36" spans="1:4" x14ac:dyDescent="0.2">
      <c r="A36" s="55"/>
      <c r="B36" s="55"/>
      <c r="C36" s="55"/>
      <c r="D36" s="53">
        <f t="shared" si="0"/>
        <v>0</v>
      </c>
    </row>
    <row r="37" spans="1:4" x14ac:dyDescent="0.2">
      <c r="A37" s="55"/>
      <c r="B37" s="55"/>
      <c r="C37" s="55"/>
      <c r="D37" s="53">
        <f t="shared" si="0"/>
        <v>0</v>
      </c>
    </row>
    <row r="38" spans="1:4" x14ac:dyDescent="0.2">
      <c r="A38" s="55"/>
      <c r="B38" s="55"/>
      <c r="C38" s="55"/>
      <c r="D38" s="53">
        <f t="shared" si="0"/>
        <v>0</v>
      </c>
    </row>
    <row r="39" spans="1:4" x14ac:dyDescent="0.2">
      <c r="A39" s="55"/>
      <c r="B39" s="55"/>
      <c r="C39" s="55"/>
      <c r="D39" s="53">
        <f t="shared" si="0"/>
        <v>0</v>
      </c>
    </row>
    <row r="40" spans="1:4" x14ac:dyDescent="0.2">
      <c r="A40" s="55"/>
      <c r="B40" s="55"/>
      <c r="C40" s="55"/>
      <c r="D40" s="53">
        <f t="shared" si="0"/>
        <v>0</v>
      </c>
    </row>
    <row r="41" spans="1:4" x14ac:dyDescent="0.2">
      <c r="A41" s="55"/>
      <c r="B41" s="55"/>
      <c r="C41" s="55"/>
      <c r="D41" s="53">
        <f t="shared" si="0"/>
        <v>0</v>
      </c>
    </row>
    <row r="42" spans="1:4" x14ac:dyDescent="0.2">
      <c r="A42" s="55"/>
      <c r="B42" s="55"/>
      <c r="C42" s="55"/>
      <c r="D42" s="53">
        <f t="shared" si="0"/>
        <v>0</v>
      </c>
    </row>
    <row r="43" spans="1:4" x14ac:dyDescent="0.2">
      <c r="A43" s="55"/>
      <c r="B43" s="55"/>
      <c r="C43" s="55"/>
      <c r="D43" s="53">
        <f t="shared" si="0"/>
        <v>0</v>
      </c>
    </row>
    <row r="44" spans="1:4" x14ac:dyDescent="0.2">
      <c r="A44" s="55"/>
      <c r="B44" s="55"/>
      <c r="C44" s="55"/>
      <c r="D44" s="53">
        <f t="shared" si="0"/>
        <v>0</v>
      </c>
    </row>
    <row r="45" spans="1:4" x14ac:dyDescent="0.2">
      <c r="A45" s="55"/>
      <c r="B45" s="55"/>
      <c r="C45" s="55"/>
      <c r="D45" s="53">
        <f t="shared" si="0"/>
        <v>0</v>
      </c>
    </row>
    <row r="46" spans="1:4" x14ac:dyDescent="0.2">
      <c r="A46" s="55"/>
      <c r="B46" s="55"/>
      <c r="C46" s="55"/>
      <c r="D46" s="53">
        <f t="shared" si="0"/>
        <v>0</v>
      </c>
    </row>
    <row r="47" spans="1:4" x14ac:dyDescent="0.2">
      <c r="A47" s="55"/>
      <c r="B47" s="55"/>
      <c r="C47" s="55"/>
      <c r="D47" s="53">
        <f t="shared" si="0"/>
        <v>0</v>
      </c>
    </row>
    <row r="48" spans="1:4" x14ac:dyDescent="0.2">
      <c r="A48" s="55"/>
      <c r="B48" s="55"/>
      <c r="C48" s="55"/>
      <c r="D48" s="53">
        <f t="shared" si="0"/>
        <v>0</v>
      </c>
    </row>
    <row r="49" spans="1:4" x14ac:dyDescent="0.2">
      <c r="A49" s="55"/>
      <c r="B49" s="55"/>
      <c r="C49" s="55"/>
      <c r="D49" s="53">
        <f t="shared" si="0"/>
        <v>0</v>
      </c>
    </row>
    <row r="50" spans="1:4" x14ac:dyDescent="0.2">
      <c r="A50" s="55"/>
      <c r="B50" s="55"/>
      <c r="C50" s="55"/>
      <c r="D50" s="53">
        <f t="shared" si="0"/>
        <v>0</v>
      </c>
    </row>
    <row r="51" spans="1:4" x14ac:dyDescent="0.2">
      <c r="A51" s="55"/>
      <c r="B51" s="55"/>
      <c r="C51" s="55"/>
      <c r="D51" s="53">
        <f t="shared" si="0"/>
        <v>0</v>
      </c>
    </row>
    <row r="52" spans="1:4" x14ac:dyDescent="0.2">
      <c r="A52" s="55"/>
      <c r="B52" s="55"/>
      <c r="C52" s="55"/>
      <c r="D52" s="53">
        <f t="shared" si="0"/>
        <v>0</v>
      </c>
    </row>
    <row r="53" spans="1:4" x14ac:dyDescent="0.2">
      <c r="A53" s="55"/>
      <c r="B53" s="55"/>
      <c r="C53" s="55"/>
      <c r="D53" s="53">
        <f t="shared" si="0"/>
        <v>0</v>
      </c>
    </row>
    <row r="54" spans="1:4" x14ac:dyDescent="0.2">
      <c r="A54" s="55"/>
      <c r="B54" s="55"/>
      <c r="C54" s="55"/>
      <c r="D54" s="53">
        <f t="shared" si="0"/>
        <v>0</v>
      </c>
    </row>
    <row r="55" spans="1:4" x14ac:dyDescent="0.2">
      <c r="A55" s="55"/>
      <c r="B55" s="55"/>
      <c r="C55" s="55"/>
      <c r="D55" s="53">
        <f t="shared" si="0"/>
        <v>0</v>
      </c>
    </row>
    <row r="56" spans="1:4" x14ac:dyDescent="0.2">
      <c r="A56" s="55"/>
      <c r="B56" s="55"/>
      <c r="C56" s="55"/>
      <c r="D56" s="53">
        <f t="shared" si="0"/>
        <v>0</v>
      </c>
    </row>
    <row r="57" spans="1:4" x14ac:dyDescent="0.2">
      <c r="A57" s="55"/>
      <c r="B57" s="55"/>
      <c r="C57" s="55"/>
      <c r="D57" s="53">
        <f t="shared" si="0"/>
        <v>0</v>
      </c>
    </row>
    <row r="58" spans="1:4" x14ac:dyDescent="0.2">
      <c r="A58" s="55"/>
      <c r="B58" s="55"/>
      <c r="C58" s="55"/>
      <c r="D58" s="53">
        <f t="shared" si="0"/>
        <v>0</v>
      </c>
    </row>
    <row r="59" spans="1:4" x14ac:dyDescent="0.2">
      <c r="A59" s="55"/>
      <c r="B59" s="55"/>
      <c r="C59" s="55"/>
      <c r="D59" s="53">
        <f t="shared" si="0"/>
        <v>0</v>
      </c>
    </row>
    <row r="60" spans="1:4" x14ac:dyDescent="0.2">
      <c r="A60" s="55"/>
      <c r="B60" s="55"/>
      <c r="C60" s="55"/>
      <c r="D60" s="53">
        <f t="shared" si="0"/>
        <v>0</v>
      </c>
    </row>
    <row r="61" spans="1:4" x14ac:dyDescent="0.2">
      <c r="A61" s="55"/>
      <c r="B61" s="55"/>
      <c r="C61" s="55"/>
      <c r="D61" s="53">
        <f t="shared" si="0"/>
        <v>0</v>
      </c>
    </row>
    <row r="62" spans="1:4" x14ac:dyDescent="0.2">
      <c r="A62" s="55"/>
      <c r="B62" s="55"/>
      <c r="C62" s="55"/>
      <c r="D62" s="53">
        <f t="shared" si="0"/>
        <v>0</v>
      </c>
    </row>
    <row r="63" spans="1:4" x14ac:dyDescent="0.2">
      <c r="A63" s="55"/>
      <c r="B63" s="55"/>
      <c r="C63" s="55"/>
      <c r="D63" s="53">
        <f t="shared" si="0"/>
        <v>0</v>
      </c>
    </row>
    <row r="64" spans="1:4" x14ac:dyDescent="0.2">
      <c r="A64" s="55"/>
      <c r="B64" s="55"/>
      <c r="C64" s="55"/>
      <c r="D64" s="53">
        <f t="shared" si="0"/>
        <v>0</v>
      </c>
    </row>
    <row r="65" spans="1:4" x14ac:dyDescent="0.2">
      <c r="A65" s="55"/>
      <c r="B65" s="55"/>
      <c r="C65" s="55"/>
      <c r="D65" s="53">
        <f t="shared" si="0"/>
        <v>0</v>
      </c>
    </row>
    <row r="66" spans="1:4" x14ac:dyDescent="0.2">
      <c r="A66" s="55"/>
      <c r="B66" s="55"/>
      <c r="C66" s="55"/>
      <c r="D66" s="53">
        <f t="shared" si="0"/>
        <v>0</v>
      </c>
    </row>
    <row r="67" spans="1:4" x14ac:dyDescent="0.2">
      <c r="A67" s="55"/>
      <c r="B67" s="55"/>
      <c r="C67" s="55"/>
      <c r="D67" s="53">
        <f t="shared" ref="D67:D80" si="1">IF(B67="E","E", IF(B67="R","R",SUM(B67:C67)))</f>
        <v>0</v>
      </c>
    </row>
    <row r="68" spans="1:4" x14ac:dyDescent="0.2">
      <c r="A68" s="55"/>
      <c r="B68" s="55"/>
      <c r="C68" s="55"/>
      <c r="D68" s="53">
        <f t="shared" si="1"/>
        <v>0</v>
      </c>
    </row>
    <row r="69" spans="1:4" x14ac:dyDescent="0.2">
      <c r="A69" s="55"/>
      <c r="B69" s="55"/>
      <c r="C69" s="55"/>
      <c r="D69" s="53">
        <f t="shared" si="1"/>
        <v>0</v>
      </c>
    </row>
    <row r="70" spans="1:4" x14ac:dyDescent="0.2">
      <c r="A70" s="55"/>
      <c r="B70" s="55"/>
      <c r="C70" s="55"/>
      <c r="D70" s="53">
        <f t="shared" si="1"/>
        <v>0</v>
      </c>
    </row>
    <row r="71" spans="1:4" x14ac:dyDescent="0.2">
      <c r="A71" s="55"/>
      <c r="B71" s="55"/>
      <c r="C71" s="55"/>
      <c r="D71" s="53">
        <f t="shared" si="1"/>
        <v>0</v>
      </c>
    </row>
    <row r="72" spans="1:4" x14ac:dyDescent="0.2">
      <c r="A72" s="55"/>
      <c r="B72" s="55"/>
      <c r="C72" s="55"/>
      <c r="D72" s="53">
        <f t="shared" si="1"/>
        <v>0</v>
      </c>
    </row>
    <row r="73" spans="1:4" x14ac:dyDescent="0.2">
      <c r="A73" s="55"/>
      <c r="B73" s="55"/>
      <c r="C73" s="55"/>
      <c r="D73" s="53">
        <f t="shared" si="1"/>
        <v>0</v>
      </c>
    </row>
    <row r="74" spans="1:4" x14ac:dyDescent="0.2">
      <c r="A74" s="55"/>
      <c r="B74" s="55"/>
      <c r="C74" s="55"/>
      <c r="D74" s="53">
        <f t="shared" si="1"/>
        <v>0</v>
      </c>
    </row>
    <row r="75" spans="1:4" x14ac:dyDescent="0.2">
      <c r="A75" s="55"/>
      <c r="B75" s="55"/>
      <c r="C75" s="55"/>
      <c r="D75" s="53">
        <f t="shared" si="1"/>
        <v>0</v>
      </c>
    </row>
    <row r="76" spans="1:4" x14ac:dyDescent="0.2">
      <c r="A76" s="55"/>
      <c r="B76" s="55"/>
      <c r="C76" s="55"/>
      <c r="D76" s="53">
        <f t="shared" si="1"/>
        <v>0</v>
      </c>
    </row>
    <row r="77" spans="1:4" x14ac:dyDescent="0.2">
      <c r="A77" s="55"/>
      <c r="B77" s="55"/>
      <c r="C77" s="55"/>
      <c r="D77" s="53">
        <f t="shared" si="1"/>
        <v>0</v>
      </c>
    </row>
    <row r="78" spans="1:4" x14ac:dyDescent="0.2">
      <c r="A78" s="55"/>
      <c r="B78" s="55"/>
      <c r="C78" s="55"/>
      <c r="D78" s="53">
        <f t="shared" si="1"/>
        <v>0</v>
      </c>
    </row>
    <row r="79" spans="1:4" x14ac:dyDescent="0.2">
      <c r="A79" s="55"/>
      <c r="B79" s="55"/>
      <c r="C79" s="55"/>
      <c r="D79" s="53">
        <f t="shared" si="1"/>
        <v>0</v>
      </c>
    </row>
    <row r="80" spans="1:4" x14ac:dyDescent="0.2">
      <c r="A80" s="55"/>
      <c r="B80" s="55"/>
      <c r="C80" s="55"/>
      <c r="D80" s="53">
        <f t="shared" si="1"/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896E5"/>
  </sheetPr>
  <dimension ref="A1:G34"/>
  <sheetViews>
    <sheetView zoomScaleNormal="100" workbookViewId="0">
      <pane ySplit="1" topLeftCell="A2" activePane="bottomLeft" state="frozen"/>
      <selection activeCell="P36" sqref="P36"/>
      <selection pane="bottomLeft" activeCell="D10" sqref="D10"/>
    </sheetView>
  </sheetViews>
  <sheetFormatPr defaultRowHeight="15" x14ac:dyDescent="0.2"/>
  <cols>
    <col min="1" max="1" width="13.85546875" style="44" customWidth="1"/>
    <col min="2" max="2" width="13.85546875" style="45" customWidth="1"/>
    <col min="3" max="3" width="13.85546875" style="46" customWidth="1"/>
    <col min="4" max="4" width="13.85546875" style="45" customWidth="1"/>
    <col min="6" max="6" width="18.5625" customWidth="1"/>
    <col min="7" max="7" width="8.875" customWidth="1"/>
  </cols>
  <sheetData>
    <row r="1" spans="1:7" s="52" customFormat="1" x14ac:dyDescent="0.2">
      <c r="A1" s="49" t="s">
        <v>21</v>
      </c>
      <c r="B1" s="50" t="s">
        <v>18</v>
      </c>
      <c r="C1" s="51" t="s">
        <v>29</v>
      </c>
      <c r="D1" s="50" t="s">
        <v>30</v>
      </c>
      <c r="F1" s="60" t="s">
        <v>33</v>
      </c>
      <c r="G1" s="63">
        <v>190</v>
      </c>
    </row>
    <row r="2" spans="1:7" x14ac:dyDescent="0.2">
      <c r="A2" s="47">
        <v>251</v>
      </c>
      <c r="B2" s="48">
        <v>128.5</v>
      </c>
      <c r="C2" s="46">
        <f t="shared" ref="C2:C34" si="0">B2/$G$1</f>
        <v>0.6763157894736842</v>
      </c>
      <c r="D2" s="45">
        <f t="shared" ref="D2:D34" si="1">ROUND(100-(B2/$G$1*100),1)</f>
        <v>32.4</v>
      </c>
    </row>
    <row r="3" spans="1:7" x14ac:dyDescent="0.2">
      <c r="A3" s="47">
        <v>252</v>
      </c>
      <c r="B3" s="48">
        <v>120.5</v>
      </c>
      <c r="C3" s="46">
        <f t="shared" si="0"/>
        <v>0.63421052631578945</v>
      </c>
      <c r="D3" s="45">
        <f t="shared" si="1"/>
        <v>36.6</v>
      </c>
    </row>
    <row r="4" spans="1:7" x14ac:dyDescent="0.2">
      <c r="A4" s="47">
        <v>253</v>
      </c>
      <c r="B4" s="48">
        <v>140</v>
      </c>
      <c r="C4" s="46">
        <f t="shared" si="0"/>
        <v>0.73684210526315785</v>
      </c>
      <c r="D4" s="45">
        <f t="shared" si="1"/>
        <v>26.3</v>
      </c>
    </row>
    <row r="5" spans="1:7" x14ac:dyDescent="0.2">
      <c r="A5" s="47">
        <v>254</v>
      </c>
      <c r="B5" s="48">
        <v>133.5</v>
      </c>
      <c r="C5" s="46">
        <f t="shared" si="0"/>
        <v>0.70263157894736838</v>
      </c>
      <c r="D5" s="45">
        <f t="shared" si="1"/>
        <v>29.7</v>
      </c>
    </row>
    <row r="6" spans="1:7" x14ac:dyDescent="0.2">
      <c r="A6" s="47">
        <v>255</v>
      </c>
      <c r="B6" s="48">
        <v>147</v>
      </c>
      <c r="C6" s="46">
        <f t="shared" si="0"/>
        <v>0.77368421052631575</v>
      </c>
      <c r="D6" s="45">
        <f t="shared" si="1"/>
        <v>22.6</v>
      </c>
    </row>
    <row r="7" spans="1:7" x14ac:dyDescent="0.2">
      <c r="A7" s="47">
        <v>256</v>
      </c>
      <c r="B7" s="48">
        <v>134</v>
      </c>
      <c r="C7" s="46">
        <f t="shared" si="0"/>
        <v>0.70526315789473681</v>
      </c>
      <c r="D7" s="45">
        <f t="shared" si="1"/>
        <v>29.5</v>
      </c>
    </row>
    <row r="8" spans="1:7" x14ac:dyDescent="0.2">
      <c r="A8" s="47">
        <v>257</v>
      </c>
      <c r="B8" s="48">
        <v>123.5</v>
      </c>
      <c r="C8" s="46">
        <f t="shared" si="0"/>
        <v>0.65</v>
      </c>
      <c r="D8" s="45">
        <f t="shared" si="1"/>
        <v>35</v>
      </c>
    </row>
    <row r="9" spans="1:7" x14ac:dyDescent="0.2">
      <c r="A9" s="47">
        <v>258</v>
      </c>
      <c r="B9" s="48">
        <v>126</v>
      </c>
      <c r="C9" s="46">
        <f t="shared" si="0"/>
        <v>0.66315789473684206</v>
      </c>
      <c r="D9" s="45">
        <f t="shared" si="1"/>
        <v>33.700000000000003</v>
      </c>
    </row>
    <row r="10" spans="1:7" x14ac:dyDescent="0.2">
      <c r="A10" s="47">
        <v>259</v>
      </c>
      <c r="B10" s="48">
        <v>131</v>
      </c>
      <c r="C10" s="46">
        <f t="shared" si="0"/>
        <v>0.68947368421052635</v>
      </c>
      <c r="D10" s="45">
        <f t="shared" si="1"/>
        <v>31.1</v>
      </c>
    </row>
    <row r="11" spans="1:7" x14ac:dyDescent="0.2">
      <c r="A11" s="47">
        <v>261</v>
      </c>
      <c r="B11" s="48">
        <v>124.5</v>
      </c>
      <c r="C11" s="46">
        <f t="shared" si="0"/>
        <v>0.65526315789473688</v>
      </c>
      <c r="D11" s="45">
        <f t="shared" si="1"/>
        <v>34.5</v>
      </c>
    </row>
    <row r="12" spans="1:7" x14ac:dyDescent="0.2">
      <c r="A12" s="47">
        <v>262</v>
      </c>
      <c r="B12" s="48">
        <v>135.5</v>
      </c>
      <c r="C12" s="46">
        <f t="shared" si="0"/>
        <v>0.7131578947368421</v>
      </c>
      <c r="D12" s="45">
        <f t="shared" si="1"/>
        <v>28.7</v>
      </c>
    </row>
    <row r="13" spans="1:7" x14ac:dyDescent="0.2">
      <c r="A13" s="47">
        <v>263</v>
      </c>
      <c r="B13" s="48">
        <v>131.5</v>
      </c>
      <c r="C13" s="46">
        <f t="shared" si="0"/>
        <v>0.69210526315789478</v>
      </c>
      <c r="D13" s="45">
        <f t="shared" si="1"/>
        <v>30.8</v>
      </c>
    </row>
    <row r="14" spans="1:7" x14ac:dyDescent="0.2">
      <c r="A14" s="47">
        <v>264</v>
      </c>
      <c r="B14" s="48">
        <v>140</v>
      </c>
      <c r="C14" s="46">
        <f t="shared" si="0"/>
        <v>0.73684210526315785</v>
      </c>
      <c r="D14" s="45">
        <f t="shared" si="1"/>
        <v>26.3</v>
      </c>
    </row>
    <row r="15" spans="1:7" x14ac:dyDescent="0.2">
      <c r="A15" s="47"/>
      <c r="B15" s="48"/>
      <c r="C15" s="46">
        <f t="shared" si="0"/>
        <v>0</v>
      </c>
      <c r="D15" s="45">
        <f t="shared" si="1"/>
        <v>100</v>
      </c>
    </row>
    <row r="16" spans="1:7" x14ac:dyDescent="0.2">
      <c r="A16" s="47"/>
      <c r="B16" s="48"/>
      <c r="C16" s="46">
        <f t="shared" si="0"/>
        <v>0</v>
      </c>
      <c r="D16" s="45">
        <f t="shared" si="1"/>
        <v>100</v>
      </c>
    </row>
    <row r="17" spans="1:4" x14ac:dyDescent="0.2">
      <c r="A17" s="47"/>
      <c r="B17" s="48"/>
      <c r="C17" s="46">
        <f t="shared" si="0"/>
        <v>0</v>
      </c>
      <c r="D17" s="45">
        <f t="shared" si="1"/>
        <v>100</v>
      </c>
    </row>
    <row r="18" spans="1:4" x14ac:dyDescent="0.2">
      <c r="A18" s="47"/>
      <c r="B18" s="48"/>
      <c r="C18" s="46">
        <f t="shared" si="0"/>
        <v>0</v>
      </c>
      <c r="D18" s="45">
        <f t="shared" si="1"/>
        <v>100</v>
      </c>
    </row>
    <row r="19" spans="1:4" x14ac:dyDescent="0.2">
      <c r="A19" s="47"/>
      <c r="B19" s="48"/>
      <c r="C19" s="46">
        <f t="shared" si="0"/>
        <v>0</v>
      </c>
      <c r="D19" s="45">
        <f t="shared" si="1"/>
        <v>100</v>
      </c>
    </row>
    <row r="20" spans="1:4" x14ac:dyDescent="0.2">
      <c r="A20" s="47"/>
      <c r="B20" s="48"/>
      <c r="C20" s="46">
        <f t="shared" si="0"/>
        <v>0</v>
      </c>
      <c r="D20" s="45">
        <f t="shared" si="1"/>
        <v>100</v>
      </c>
    </row>
    <row r="21" spans="1:4" x14ac:dyDescent="0.2">
      <c r="A21" s="47"/>
      <c r="B21" s="48"/>
      <c r="C21" s="46">
        <f t="shared" si="0"/>
        <v>0</v>
      </c>
      <c r="D21" s="45">
        <f t="shared" si="1"/>
        <v>100</v>
      </c>
    </row>
    <row r="22" spans="1:4" x14ac:dyDescent="0.2">
      <c r="A22" s="47"/>
      <c r="B22" s="48"/>
      <c r="C22" s="46">
        <f t="shared" si="0"/>
        <v>0</v>
      </c>
      <c r="D22" s="45">
        <f t="shared" si="1"/>
        <v>100</v>
      </c>
    </row>
    <row r="23" spans="1:4" x14ac:dyDescent="0.2">
      <c r="A23" s="47"/>
      <c r="B23" s="48"/>
      <c r="C23" s="46">
        <f t="shared" si="0"/>
        <v>0</v>
      </c>
      <c r="D23" s="45">
        <f t="shared" si="1"/>
        <v>100</v>
      </c>
    </row>
    <row r="24" spans="1:4" x14ac:dyDescent="0.2">
      <c r="A24" s="47"/>
      <c r="B24" s="48"/>
      <c r="C24" s="46">
        <f t="shared" si="0"/>
        <v>0</v>
      </c>
      <c r="D24" s="45">
        <f t="shared" si="1"/>
        <v>100</v>
      </c>
    </row>
    <row r="25" spans="1:4" x14ac:dyDescent="0.2">
      <c r="A25" s="47"/>
      <c r="B25" s="48"/>
      <c r="C25" s="46">
        <f t="shared" si="0"/>
        <v>0</v>
      </c>
      <c r="D25" s="45">
        <f t="shared" si="1"/>
        <v>100</v>
      </c>
    </row>
    <row r="26" spans="1:4" x14ac:dyDescent="0.2">
      <c r="A26" s="47"/>
      <c r="B26" s="48"/>
      <c r="C26" s="46">
        <f t="shared" si="0"/>
        <v>0</v>
      </c>
      <c r="D26" s="45">
        <f t="shared" si="1"/>
        <v>100</v>
      </c>
    </row>
    <row r="27" spans="1:4" x14ac:dyDescent="0.2">
      <c r="A27" s="47"/>
      <c r="B27" s="48"/>
      <c r="C27" s="46">
        <f t="shared" si="0"/>
        <v>0</v>
      </c>
      <c r="D27" s="45">
        <f t="shared" si="1"/>
        <v>100</v>
      </c>
    </row>
    <row r="28" spans="1:4" x14ac:dyDescent="0.2">
      <c r="A28" s="47"/>
      <c r="B28" s="48"/>
      <c r="C28" s="46">
        <f t="shared" si="0"/>
        <v>0</v>
      </c>
      <c r="D28" s="45">
        <f t="shared" si="1"/>
        <v>100</v>
      </c>
    </row>
    <row r="29" spans="1:4" x14ac:dyDescent="0.2">
      <c r="A29" s="47"/>
      <c r="B29" s="48"/>
      <c r="C29" s="46">
        <f t="shared" si="0"/>
        <v>0</v>
      </c>
      <c r="D29" s="45">
        <f t="shared" si="1"/>
        <v>100</v>
      </c>
    </row>
    <row r="30" spans="1:4" x14ac:dyDescent="0.2">
      <c r="A30" s="47"/>
      <c r="B30" s="48"/>
      <c r="C30" s="46">
        <f t="shared" si="0"/>
        <v>0</v>
      </c>
      <c r="D30" s="45">
        <f t="shared" si="1"/>
        <v>100</v>
      </c>
    </row>
    <row r="31" spans="1:4" x14ac:dyDescent="0.2">
      <c r="A31" s="47"/>
      <c r="B31" s="48"/>
      <c r="C31" s="46">
        <f t="shared" si="0"/>
        <v>0</v>
      </c>
      <c r="D31" s="45">
        <f t="shared" si="1"/>
        <v>100</v>
      </c>
    </row>
    <row r="32" spans="1:4" x14ac:dyDescent="0.2">
      <c r="A32" s="47"/>
      <c r="B32" s="48"/>
      <c r="C32" s="46">
        <f t="shared" si="0"/>
        <v>0</v>
      </c>
      <c r="D32" s="45">
        <f t="shared" si="1"/>
        <v>100</v>
      </c>
    </row>
    <row r="33" spans="1:4" x14ac:dyDescent="0.2">
      <c r="A33" s="47"/>
      <c r="B33" s="48"/>
      <c r="C33" s="46">
        <f t="shared" si="0"/>
        <v>0</v>
      </c>
      <c r="D33" s="45">
        <f t="shared" si="1"/>
        <v>100</v>
      </c>
    </row>
    <row r="34" spans="1:4" x14ac:dyDescent="0.2">
      <c r="A34" s="47"/>
      <c r="B34" s="48"/>
      <c r="C34" s="46">
        <f t="shared" si="0"/>
        <v>0</v>
      </c>
      <c r="D34" s="45">
        <f t="shared" si="1"/>
        <v>100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896E5"/>
  </sheetPr>
  <dimension ref="A1:D80"/>
  <sheetViews>
    <sheetView zoomScaleNormal="100" workbookViewId="0">
      <pane ySplit="1" topLeftCell="A2" activePane="bottomLeft" state="frozen"/>
      <selection activeCell="P36" sqref="P36"/>
      <selection pane="bottomLeft" activeCell="A13" sqref="A13"/>
    </sheetView>
  </sheetViews>
  <sheetFormatPr defaultRowHeight="15" x14ac:dyDescent="0.2"/>
  <cols>
    <col min="1" max="4" width="13.71875" style="53" customWidth="1"/>
  </cols>
  <sheetData>
    <row r="1" spans="1:4" x14ac:dyDescent="0.2">
      <c r="A1" s="54" t="s">
        <v>21</v>
      </c>
      <c r="B1" s="54" t="s">
        <v>31</v>
      </c>
      <c r="C1" s="54" t="s">
        <v>16</v>
      </c>
      <c r="D1" s="54" t="s">
        <v>10</v>
      </c>
    </row>
    <row r="2" spans="1:4" x14ac:dyDescent="0.2">
      <c r="A2" s="55">
        <v>251</v>
      </c>
      <c r="B2" s="55">
        <v>0</v>
      </c>
      <c r="C2" s="55">
        <v>0</v>
      </c>
      <c r="D2" s="53">
        <f>IF(B2="E","E", IF(B2="R","R",SUM(B2:C2)))</f>
        <v>0</v>
      </c>
    </row>
    <row r="3" spans="1:4" x14ac:dyDescent="0.2">
      <c r="A3" s="55">
        <v>253</v>
      </c>
      <c r="B3" s="55">
        <v>0</v>
      </c>
      <c r="C3" s="55">
        <v>0</v>
      </c>
      <c r="D3" s="53">
        <f t="shared" ref="D3:D66" si="0">IF(B3="E","E", IF(B3="R","R",SUM(B3:C3)))</f>
        <v>0</v>
      </c>
    </row>
    <row r="4" spans="1:4" x14ac:dyDescent="0.2">
      <c r="A4" s="55">
        <v>254</v>
      </c>
      <c r="B4" s="55">
        <v>0</v>
      </c>
      <c r="C4" s="55">
        <v>0</v>
      </c>
      <c r="D4" s="53">
        <f t="shared" si="0"/>
        <v>0</v>
      </c>
    </row>
    <row r="5" spans="1:4" x14ac:dyDescent="0.2">
      <c r="A5" s="55">
        <v>258</v>
      </c>
      <c r="B5" s="55">
        <v>4</v>
      </c>
      <c r="C5" s="55">
        <v>0</v>
      </c>
      <c r="D5" s="53">
        <f t="shared" si="0"/>
        <v>4</v>
      </c>
    </row>
    <row r="6" spans="1:4" x14ac:dyDescent="0.2">
      <c r="A6" s="55">
        <v>257</v>
      </c>
      <c r="B6" s="55">
        <v>0</v>
      </c>
      <c r="C6" s="55">
        <v>0</v>
      </c>
      <c r="D6" s="53">
        <f t="shared" si="0"/>
        <v>0</v>
      </c>
    </row>
    <row r="7" spans="1:4" x14ac:dyDescent="0.2">
      <c r="A7" s="55">
        <v>259</v>
      </c>
      <c r="B7" s="55">
        <v>4</v>
      </c>
      <c r="C7" s="55">
        <v>0</v>
      </c>
      <c r="D7" s="53">
        <f t="shared" si="0"/>
        <v>4</v>
      </c>
    </row>
    <row r="8" spans="1:4" x14ac:dyDescent="0.2">
      <c r="A8" s="55">
        <v>264</v>
      </c>
      <c r="B8" s="55">
        <v>0</v>
      </c>
      <c r="C8" s="55">
        <v>0</v>
      </c>
      <c r="D8" s="53">
        <f t="shared" si="0"/>
        <v>0</v>
      </c>
    </row>
    <row r="9" spans="1:4" x14ac:dyDescent="0.2">
      <c r="A9" s="55">
        <v>256</v>
      </c>
      <c r="B9" s="55">
        <v>0</v>
      </c>
      <c r="C9" s="55">
        <v>0</v>
      </c>
      <c r="D9" s="53">
        <f t="shared" si="0"/>
        <v>0</v>
      </c>
    </row>
    <row r="10" spans="1:4" x14ac:dyDescent="0.2">
      <c r="A10" s="55">
        <v>262</v>
      </c>
      <c r="B10" s="55">
        <v>0</v>
      </c>
      <c r="C10" s="55">
        <v>0</v>
      </c>
      <c r="D10" s="53">
        <f t="shared" si="0"/>
        <v>0</v>
      </c>
    </row>
    <row r="11" spans="1:4" x14ac:dyDescent="0.2">
      <c r="A11" s="55">
        <v>255</v>
      </c>
      <c r="B11" s="55">
        <v>0</v>
      </c>
      <c r="C11" s="55">
        <v>0</v>
      </c>
      <c r="D11" s="53">
        <f t="shared" si="0"/>
        <v>0</v>
      </c>
    </row>
    <row r="12" spans="1:4" x14ac:dyDescent="0.2">
      <c r="A12" s="55">
        <v>263</v>
      </c>
      <c r="B12" s="55">
        <v>0</v>
      </c>
      <c r="C12" s="55">
        <v>0</v>
      </c>
      <c r="D12" s="53">
        <f t="shared" si="0"/>
        <v>0</v>
      </c>
    </row>
    <row r="13" spans="1:4" x14ac:dyDescent="0.2">
      <c r="A13" s="55">
        <v>261</v>
      </c>
      <c r="B13" s="55">
        <v>0</v>
      </c>
      <c r="C13" s="55">
        <v>0</v>
      </c>
      <c r="D13" s="53">
        <f t="shared" si="0"/>
        <v>0</v>
      </c>
    </row>
    <row r="14" spans="1:4" x14ac:dyDescent="0.2">
      <c r="A14" s="55">
        <v>252</v>
      </c>
      <c r="B14" s="55">
        <v>4</v>
      </c>
      <c r="C14" s="55">
        <v>0</v>
      </c>
      <c r="D14" s="53">
        <f t="shared" si="0"/>
        <v>4</v>
      </c>
    </row>
    <row r="15" spans="1:4" x14ac:dyDescent="0.2">
      <c r="A15" s="55"/>
      <c r="B15" s="55"/>
      <c r="C15" s="55"/>
      <c r="D15" s="53">
        <f t="shared" si="0"/>
        <v>0</v>
      </c>
    </row>
    <row r="16" spans="1:4" x14ac:dyDescent="0.2">
      <c r="A16" s="55"/>
      <c r="B16" s="55"/>
      <c r="C16" s="55"/>
      <c r="D16" s="53">
        <f t="shared" si="0"/>
        <v>0</v>
      </c>
    </row>
    <row r="17" spans="1:4" x14ac:dyDescent="0.2">
      <c r="A17" s="55"/>
      <c r="B17" s="55"/>
      <c r="C17" s="55"/>
      <c r="D17" s="53">
        <f t="shared" si="0"/>
        <v>0</v>
      </c>
    </row>
    <row r="18" spans="1:4" x14ac:dyDescent="0.2">
      <c r="A18" s="55"/>
      <c r="B18" s="55"/>
      <c r="C18" s="55"/>
      <c r="D18" s="53">
        <f t="shared" si="0"/>
        <v>0</v>
      </c>
    </row>
    <row r="19" spans="1:4" x14ac:dyDescent="0.2">
      <c r="A19" s="55"/>
      <c r="B19" s="55"/>
      <c r="C19" s="55"/>
      <c r="D19" s="53">
        <f t="shared" si="0"/>
        <v>0</v>
      </c>
    </row>
    <row r="20" spans="1:4" x14ac:dyDescent="0.2">
      <c r="A20" s="55"/>
      <c r="B20" s="55"/>
      <c r="C20" s="55"/>
      <c r="D20" s="53">
        <f t="shared" si="0"/>
        <v>0</v>
      </c>
    </row>
    <row r="21" spans="1:4" x14ac:dyDescent="0.2">
      <c r="A21" s="55"/>
      <c r="B21" s="55"/>
      <c r="C21" s="55"/>
      <c r="D21" s="53">
        <f t="shared" si="0"/>
        <v>0</v>
      </c>
    </row>
    <row r="22" spans="1:4" x14ac:dyDescent="0.2">
      <c r="A22" s="55"/>
      <c r="B22" s="55"/>
      <c r="C22" s="55"/>
      <c r="D22" s="53">
        <f t="shared" si="0"/>
        <v>0</v>
      </c>
    </row>
    <row r="23" spans="1:4" x14ac:dyDescent="0.2">
      <c r="A23" s="55"/>
      <c r="B23" s="55"/>
      <c r="C23" s="55"/>
      <c r="D23" s="53">
        <f t="shared" si="0"/>
        <v>0</v>
      </c>
    </row>
    <row r="24" spans="1:4" x14ac:dyDescent="0.2">
      <c r="A24" s="55"/>
      <c r="B24" s="55"/>
      <c r="C24" s="55"/>
      <c r="D24" s="53">
        <f t="shared" si="0"/>
        <v>0</v>
      </c>
    </row>
    <row r="25" spans="1:4" x14ac:dyDescent="0.2">
      <c r="A25" s="55"/>
      <c r="B25" s="55"/>
      <c r="C25" s="55"/>
      <c r="D25" s="53">
        <f t="shared" si="0"/>
        <v>0</v>
      </c>
    </row>
    <row r="26" spans="1:4" x14ac:dyDescent="0.2">
      <c r="A26" s="55"/>
      <c r="B26" s="55"/>
      <c r="C26" s="55"/>
      <c r="D26" s="53">
        <f t="shared" si="0"/>
        <v>0</v>
      </c>
    </row>
    <row r="27" spans="1:4" x14ac:dyDescent="0.2">
      <c r="A27" s="55"/>
      <c r="B27" s="55"/>
      <c r="C27" s="55"/>
      <c r="D27" s="53">
        <f t="shared" si="0"/>
        <v>0</v>
      </c>
    </row>
    <row r="28" spans="1:4" x14ac:dyDescent="0.2">
      <c r="A28" s="55"/>
      <c r="B28" s="55"/>
      <c r="C28" s="55"/>
      <c r="D28" s="53">
        <f t="shared" si="0"/>
        <v>0</v>
      </c>
    </row>
    <row r="29" spans="1:4" x14ac:dyDescent="0.2">
      <c r="A29" s="55"/>
      <c r="B29" s="55"/>
      <c r="C29" s="55"/>
      <c r="D29" s="53">
        <f t="shared" si="0"/>
        <v>0</v>
      </c>
    </row>
    <row r="30" spans="1:4" x14ac:dyDescent="0.2">
      <c r="A30" s="55"/>
      <c r="B30" s="55"/>
      <c r="C30" s="55"/>
      <c r="D30" s="53">
        <f t="shared" si="0"/>
        <v>0</v>
      </c>
    </row>
    <row r="31" spans="1:4" x14ac:dyDescent="0.2">
      <c r="A31" s="55"/>
      <c r="B31" s="55"/>
      <c r="C31" s="55"/>
      <c r="D31" s="53">
        <f t="shared" si="0"/>
        <v>0</v>
      </c>
    </row>
    <row r="32" spans="1:4" x14ac:dyDescent="0.2">
      <c r="A32" s="55"/>
      <c r="B32" s="55"/>
      <c r="C32" s="55"/>
      <c r="D32" s="53">
        <f t="shared" si="0"/>
        <v>0</v>
      </c>
    </row>
    <row r="33" spans="1:4" x14ac:dyDescent="0.2">
      <c r="A33" s="55"/>
      <c r="B33" s="55"/>
      <c r="C33" s="55"/>
      <c r="D33" s="53">
        <f t="shared" si="0"/>
        <v>0</v>
      </c>
    </row>
    <row r="34" spans="1:4" x14ac:dyDescent="0.2">
      <c r="A34" s="55"/>
      <c r="B34" s="55"/>
      <c r="C34" s="55"/>
      <c r="D34" s="53">
        <f t="shared" si="0"/>
        <v>0</v>
      </c>
    </row>
    <row r="35" spans="1:4" x14ac:dyDescent="0.2">
      <c r="A35" s="55"/>
      <c r="B35" s="55"/>
      <c r="C35" s="55"/>
      <c r="D35" s="53">
        <f t="shared" si="0"/>
        <v>0</v>
      </c>
    </row>
    <row r="36" spans="1:4" x14ac:dyDescent="0.2">
      <c r="A36" s="55"/>
      <c r="B36" s="55"/>
      <c r="C36" s="55"/>
      <c r="D36" s="53">
        <f t="shared" si="0"/>
        <v>0</v>
      </c>
    </row>
    <row r="37" spans="1:4" x14ac:dyDescent="0.2">
      <c r="A37" s="55"/>
      <c r="B37" s="55"/>
      <c r="C37" s="55"/>
      <c r="D37" s="53">
        <f t="shared" si="0"/>
        <v>0</v>
      </c>
    </row>
    <row r="38" spans="1:4" x14ac:dyDescent="0.2">
      <c r="A38" s="55"/>
      <c r="B38" s="55"/>
      <c r="C38" s="55"/>
      <c r="D38" s="53">
        <f t="shared" si="0"/>
        <v>0</v>
      </c>
    </row>
    <row r="39" spans="1:4" x14ac:dyDescent="0.2">
      <c r="A39" s="55"/>
      <c r="B39" s="55"/>
      <c r="C39" s="55"/>
      <c r="D39" s="53">
        <f t="shared" si="0"/>
        <v>0</v>
      </c>
    </row>
    <row r="40" spans="1:4" x14ac:dyDescent="0.2">
      <c r="A40" s="55"/>
      <c r="B40" s="55"/>
      <c r="C40" s="55"/>
      <c r="D40" s="53">
        <f t="shared" si="0"/>
        <v>0</v>
      </c>
    </row>
    <row r="41" spans="1:4" x14ac:dyDescent="0.2">
      <c r="A41" s="55"/>
      <c r="B41" s="55"/>
      <c r="C41" s="55"/>
      <c r="D41" s="53">
        <f t="shared" si="0"/>
        <v>0</v>
      </c>
    </row>
    <row r="42" spans="1:4" x14ac:dyDescent="0.2">
      <c r="A42" s="55"/>
      <c r="B42" s="55"/>
      <c r="C42" s="55"/>
      <c r="D42" s="53">
        <f t="shared" si="0"/>
        <v>0</v>
      </c>
    </row>
    <row r="43" spans="1:4" x14ac:dyDescent="0.2">
      <c r="A43" s="55"/>
      <c r="B43" s="55"/>
      <c r="C43" s="55"/>
      <c r="D43" s="53">
        <f t="shared" si="0"/>
        <v>0</v>
      </c>
    </row>
    <row r="44" spans="1:4" x14ac:dyDescent="0.2">
      <c r="A44" s="55"/>
      <c r="B44" s="55"/>
      <c r="C44" s="55"/>
      <c r="D44" s="53">
        <f t="shared" si="0"/>
        <v>0</v>
      </c>
    </row>
    <row r="45" spans="1:4" x14ac:dyDescent="0.2">
      <c r="A45" s="55"/>
      <c r="B45" s="55"/>
      <c r="C45" s="55"/>
      <c r="D45" s="53">
        <f t="shared" si="0"/>
        <v>0</v>
      </c>
    </row>
    <row r="46" spans="1:4" x14ac:dyDescent="0.2">
      <c r="A46" s="55"/>
      <c r="B46" s="55"/>
      <c r="C46" s="55"/>
      <c r="D46" s="53">
        <f t="shared" si="0"/>
        <v>0</v>
      </c>
    </row>
    <row r="47" spans="1:4" x14ac:dyDescent="0.2">
      <c r="A47" s="55"/>
      <c r="B47" s="55"/>
      <c r="C47" s="55"/>
      <c r="D47" s="53">
        <f t="shared" si="0"/>
        <v>0</v>
      </c>
    </row>
    <row r="48" spans="1:4" x14ac:dyDescent="0.2">
      <c r="A48" s="55"/>
      <c r="B48" s="55"/>
      <c r="C48" s="55"/>
      <c r="D48" s="53">
        <f t="shared" si="0"/>
        <v>0</v>
      </c>
    </row>
    <row r="49" spans="1:4" x14ac:dyDescent="0.2">
      <c r="A49" s="55"/>
      <c r="B49" s="55"/>
      <c r="C49" s="55"/>
      <c r="D49" s="53">
        <f t="shared" si="0"/>
        <v>0</v>
      </c>
    </row>
    <row r="50" spans="1:4" x14ac:dyDescent="0.2">
      <c r="A50" s="55"/>
      <c r="B50" s="55"/>
      <c r="C50" s="55"/>
      <c r="D50" s="53">
        <f t="shared" si="0"/>
        <v>0</v>
      </c>
    </row>
    <row r="51" spans="1:4" x14ac:dyDescent="0.2">
      <c r="A51" s="55"/>
      <c r="B51" s="55"/>
      <c r="C51" s="55"/>
      <c r="D51" s="53">
        <f t="shared" si="0"/>
        <v>0</v>
      </c>
    </row>
    <row r="52" spans="1:4" x14ac:dyDescent="0.2">
      <c r="A52" s="55"/>
      <c r="B52" s="55"/>
      <c r="C52" s="55"/>
      <c r="D52" s="53">
        <f t="shared" si="0"/>
        <v>0</v>
      </c>
    </row>
    <row r="53" spans="1:4" x14ac:dyDescent="0.2">
      <c r="A53" s="55"/>
      <c r="B53" s="55"/>
      <c r="C53" s="55"/>
      <c r="D53" s="53">
        <f t="shared" si="0"/>
        <v>0</v>
      </c>
    </row>
    <row r="54" spans="1:4" x14ac:dyDescent="0.2">
      <c r="A54" s="55"/>
      <c r="B54" s="55"/>
      <c r="C54" s="55"/>
      <c r="D54" s="53">
        <f t="shared" si="0"/>
        <v>0</v>
      </c>
    </row>
    <row r="55" spans="1:4" x14ac:dyDescent="0.2">
      <c r="A55" s="55"/>
      <c r="B55" s="55"/>
      <c r="C55" s="55"/>
      <c r="D55" s="53">
        <f t="shared" si="0"/>
        <v>0</v>
      </c>
    </row>
    <row r="56" spans="1:4" x14ac:dyDescent="0.2">
      <c r="A56" s="55"/>
      <c r="B56" s="55"/>
      <c r="C56" s="55"/>
      <c r="D56" s="53">
        <f t="shared" si="0"/>
        <v>0</v>
      </c>
    </row>
    <row r="57" spans="1:4" x14ac:dyDescent="0.2">
      <c r="A57" s="55"/>
      <c r="B57" s="55"/>
      <c r="C57" s="55"/>
      <c r="D57" s="53">
        <f t="shared" si="0"/>
        <v>0</v>
      </c>
    </row>
    <row r="58" spans="1:4" x14ac:dyDescent="0.2">
      <c r="A58" s="55"/>
      <c r="B58" s="55"/>
      <c r="C58" s="55"/>
      <c r="D58" s="53">
        <f t="shared" si="0"/>
        <v>0</v>
      </c>
    </row>
    <row r="59" spans="1:4" x14ac:dyDescent="0.2">
      <c r="A59" s="55"/>
      <c r="B59" s="55"/>
      <c r="C59" s="55"/>
      <c r="D59" s="53">
        <f t="shared" si="0"/>
        <v>0</v>
      </c>
    </row>
    <row r="60" spans="1:4" x14ac:dyDescent="0.2">
      <c r="A60" s="55"/>
      <c r="B60" s="55"/>
      <c r="C60" s="55"/>
      <c r="D60" s="53">
        <f t="shared" si="0"/>
        <v>0</v>
      </c>
    </row>
    <row r="61" spans="1:4" x14ac:dyDescent="0.2">
      <c r="A61" s="55"/>
      <c r="B61" s="55"/>
      <c r="C61" s="55"/>
      <c r="D61" s="53">
        <f t="shared" si="0"/>
        <v>0</v>
      </c>
    </row>
    <row r="62" spans="1:4" x14ac:dyDescent="0.2">
      <c r="A62" s="55"/>
      <c r="B62" s="55"/>
      <c r="C62" s="55"/>
      <c r="D62" s="53">
        <f t="shared" si="0"/>
        <v>0</v>
      </c>
    </row>
    <row r="63" spans="1:4" x14ac:dyDescent="0.2">
      <c r="A63" s="55"/>
      <c r="B63" s="55"/>
      <c r="C63" s="55"/>
      <c r="D63" s="53">
        <f t="shared" si="0"/>
        <v>0</v>
      </c>
    </row>
    <row r="64" spans="1:4" x14ac:dyDescent="0.2">
      <c r="A64" s="55"/>
      <c r="B64" s="55"/>
      <c r="C64" s="55"/>
      <c r="D64" s="53">
        <f t="shared" si="0"/>
        <v>0</v>
      </c>
    </row>
    <row r="65" spans="1:4" x14ac:dyDescent="0.2">
      <c r="A65" s="55"/>
      <c r="B65" s="55"/>
      <c r="C65" s="55"/>
      <c r="D65" s="53">
        <f t="shared" si="0"/>
        <v>0</v>
      </c>
    </row>
    <row r="66" spans="1:4" x14ac:dyDescent="0.2">
      <c r="A66" s="55"/>
      <c r="B66" s="55"/>
      <c r="C66" s="55"/>
      <c r="D66" s="53">
        <f t="shared" si="0"/>
        <v>0</v>
      </c>
    </row>
    <row r="67" spans="1:4" x14ac:dyDescent="0.2">
      <c r="A67" s="55"/>
      <c r="B67" s="55"/>
      <c r="C67" s="55"/>
      <c r="D67" s="53">
        <f t="shared" ref="D67:D80" si="1">IF(B67="E","E", IF(B67="R","R",SUM(B67:C67)))</f>
        <v>0</v>
      </c>
    </row>
    <row r="68" spans="1:4" x14ac:dyDescent="0.2">
      <c r="A68" s="55"/>
      <c r="B68" s="55"/>
      <c r="C68" s="55"/>
      <c r="D68" s="53">
        <f t="shared" si="1"/>
        <v>0</v>
      </c>
    </row>
    <row r="69" spans="1:4" x14ac:dyDescent="0.2">
      <c r="A69" s="55"/>
      <c r="B69" s="55"/>
      <c r="C69" s="55"/>
      <c r="D69" s="53">
        <f t="shared" si="1"/>
        <v>0</v>
      </c>
    </row>
    <row r="70" spans="1:4" x14ac:dyDescent="0.2">
      <c r="A70" s="55"/>
      <c r="B70" s="55"/>
      <c r="C70" s="55"/>
      <c r="D70" s="53">
        <f t="shared" si="1"/>
        <v>0</v>
      </c>
    </row>
    <row r="71" spans="1:4" x14ac:dyDescent="0.2">
      <c r="A71" s="55"/>
      <c r="B71" s="55"/>
      <c r="C71" s="55"/>
      <c r="D71" s="53">
        <f t="shared" si="1"/>
        <v>0</v>
      </c>
    </row>
    <row r="72" spans="1:4" x14ac:dyDescent="0.2">
      <c r="A72" s="55"/>
      <c r="B72" s="55"/>
      <c r="C72" s="55"/>
      <c r="D72" s="53">
        <f t="shared" si="1"/>
        <v>0</v>
      </c>
    </row>
    <row r="73" spans="1:4" x14ac:dyDescent="0.2">
      <c r="A73" s="55"/>
      <c r="B73" s="55"/>
      <c r="C73" s="55"/>
      <c r="D73" s="53">
        <f t="shared" si="1"/>
        <v>0</v>
      </c>
    </row>
    <row r="74" spans="1:4" x14ac:dyDescent="0.2">
      <c r="A74" s="55"/>
      <c r="B74" s="55"/>
      <c r="C74" s="55"/>
      <c r="D74" s="53">
        <f t="shared" si="1"/>
        <v>0</v>
      </c>
    </row>
    <row r="75" spans="1:4" x14ac:dyDescent="0.2">
      <c r="A75" s="55"/>
      <c r="B75" s="55"/>
      <c r="C75" s="55"/>
      <c r="D75" s="53">
        <f t="shared" si="1"/>
        <v>0</v>
      </c>
    </row>
    <row r="76" spans="1:4" x14ac:dyDescent="0.2">
      <c r="A76" s="55"/>
      <c r="B76" s="55"/>
      <c r="C76" s="55"/>
      <c r="D76" s="53">
        <f t="shared" si="1"/>
        <v>0</v>
      </c>
    </row>
    <row r="77" spans="1:4" x14ac:dyDescent="0.2">
      <c r="A77" s="55"/>
      <c r="B77" s="55"/>
      <c r="C77" s="55"/>
      <c r="D77" s="53">
        <f t="shared" si="1"/>
        <v>0</v>
      </c>
    </row>
    <row r="78" spans="1:4" x14ac:dyDescent="0.2">
      <c r="A78" s="55"/>
      <c r="B78" s="55"/>
      <c r="C78" s="55"/>
      <c r="D78" s="53">
        <f t="shared" si="1"/>
        <v>0</v>
      </c>
    </row>
    <row r="79" spans="1:4" x14ac:dyDescent="0.2">
      <c r="A79" s="55"/>
      <c r="B79" s="55"/>
      <c r="C79" s="55"/>
      <c r="D79" s="53">
        <f t="shared" si="1"/>
        <v>0</v>
      </c>
    </row>
    <row r="80" spans="1:4" x14ac:dyDescent="0.2">
      <c r="A80" s="55"/>
      <c r="B80" s="55"/>
      <c r="C80" s="55"/>
      <c r="D80" s="53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K21"/>
  <sheetViews>
    <sheetView topLeftCell="A3" zoomScale="90" zoomScaleNormal="90" workbookViewId="0">
      <pane ySplit="3" topLeftCell="A6" activePane="bottomLeft" state="frozen"/>
      <selection activeCell="G6" sqref="G6"/>
      <selection pane="bottomLeft" activeCell="N10" sqref="N10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1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5" t="s">
        <v>94</v>
      </c>
      <c r="F3" s="29"/>
    </row>
    <row r="4" spans="1:11" ht="4.5" customHeight="1" x14ac:dyDescent="0.15">
      <c r="F4" s="29"/>
    </row>
    <row r="5" spans="1:11" s="68" customFormat="1" ht="27.6" customHeigh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7" t="s">
        <v>11</v>
      </c>
      <c r="F5" s="66" t="s">
        <v>9</v>
      </c>
      <c r="G5" s="66" t="s">
        <v>12</v>
      </c>
      <c r="H5" s="66" t="s">
        <v>16</v>
      </c>
      <c r="I5" s="66" t="s">
        <v>13</v>
      </c>
      <c r="J5" s="66" t="s">
        <v>10</v>
      </c>
      <c r="K5" s="66" t="s">
        <v>14</v>
      </c>
    </row>
    <row r="6" spans="1:11" s="64" customFormat="1" ht="27.6" customHeight="1" x14ac:dyDescent="0.15">
      <c r="A6" s="69">
        <v>22</v>
      </c>
      <c r="B6" s="70" t="str">
        <f>IFERROR(VLOOKUP($A6,Entries!$A:$F,4,FALSE),"")</f>
        <v>Maddison Lindsay</v>
      </c>
      <c r="C6" s="70" t="str">
        <f>IFERROR(VLOOKUP($A6,Entries!$A:$F,5,FALSE),"")</f>
        <v>Rosemore After Eight</v>
      </c>
      <c r="D6" s="70" t="str">
        <f>IFERROR(VLOOKUP($A6,Entries!$A:$F,6,FALSE),"")</f>
        <v>Llantwit Major Stars</v>
      </c>
      <c r="E6" s="71">
        <f>IF(SUMIF('DR (80)'!$A:$A,$A6,'DR (80)'!$D:$D)=0,"",SUMIF('DR (80)'!$A:$A,$A6,'DR (80)'!$D:$D))</f>
        <v>31.8</v>
      </c>
      <c r="F6" s="72">
        <f>IFERROR(VLOOKUP(A6,'SJ (80)'!A:D,4,FALSE),"")</f>
        <v>0</v>
      </c>
      <c r="G6" s="71">
        <f>IFERROR(VLOOKUP(A6,'XCT (80)'!A:D,4,FALSE),"")</f>
        <v>0</v>
      </c>
      <c r="H6" s="73">
        <f>IF(G6=0,SUMIF('XCT (80)'!A:A,$A6,'XCT (80)'!B:B),"")</f>
        <v>4.16</v>
      </c>
      <c r="I6" s="72">
        <f>IFERROR(VLOOKUP(A6,'XC (80)'!A:B,2,FALSE),"")</f>
        <v>0</v>
      </c>
      <c r="J6" s="71">
        <f>IF(F6="E","E",IF(I6="E","E",IF(F6="R","R",IF(I6="R","R",SUM(E6:F6,I6)+IF(G6="",0,IF(G6&gt;0,G6,-G6))))))</f>
        <v>31.8</v>
      </c>
      <c r="K6" s="74">
        <f t="shared" ref="K6:K21" si="0">IFERROR(RANK(J6,J$6:J$21,1),"")</f>
        <v>1</v>
      </c>
    </row>
    <row r="7" spans="1:11" s="64" customFormat="1" ht="27.6" customHeight="1" x14ac:dyDescent="0.2">
      <c r="A7" s="69">
        <v>23</v>
      </c>
      <c r="B7" s="70" t="str">
        <f>IFERROR(VLOOKUP($A7,Entries!$A:$F,4,FALSE),"")</f>
        <v>Hattie Osborn</v>
      </c>
      <c r="C7" s="70" t="str">
        <f>IFERROR(VLOOKUP($A7,Entries!$A:$F,5,FALSE),"")</f>
        <v>Jolly Idea</v>
      </c>
      <c r="D7" s="70" t="str">
        <f>IFERROR(VLOOKUP($A7,Entries!$A:$F,6,FALSE),"")</f>
        <v>Llantwit Major Stars</v>
      </c>
      <c r="E7" s="71">
        <f>IF(SUMIF('DR (80)'!$A:$A,$A7,'DR (80)'!$D:$D)=0,"",SUMIF('DR (80)'!$A:$A,$A7,'DR (80)'!$D:$D))</f>
        <v>32.799999999999997</v>
      </c>
      <c r="F7" s="72">
        <f>IFERROR(VLOOKUP(A7,'SJ (80)'!A:D,4,FALSE),"")</f>
        <v>0</v>
      </c>
      <c r="G7" s="71">
        <f>IFERROR(VLOOKUP(A7,'XCT (80)'!A:D,4,FALSE),"")</f>
        <v>-6.4</v>
      </c>
      <c r="H7" s="73" t="str">
        <f>IF(G7=0,SUMIF('XCT (80)'!A:A,$A7,'XCT (80)'!B:B),"")</f>
        <v/>
      </c>
      <c r="I7" s="72">
        <f>IFERROR(VLOOKUP(A7,'XC (80)'!A:B,2,FALSE),"")</f>
        <v>0</v>
      </c>
      <c r="J7" s="71">
        <f t="shared" ref="J7:J21" si="1">IF(F7="E","E",IF(I7="E","E",IF(F7="R","R",IF(I7="R","R",SUM(E7:F7,I7)+IF(G7="",0,IF(G7&gt;0,G7,-G7))))))</f>
        <v>39.199999999999996</v>
      </c>
      <c r="K7" s="74">
        <f t="shared" si="0"/>
        <v>3</v>
      </c>
    </row>
    <row r="8" spans="1:11" s="64" customFormat="1" ht="27.6" customHeight="1" x14ac:dyDescent="0.15">
      <c r="A8" s="69">
        <v>24</v>
      </c>
      <c r="B8" s="70" t="str">
        <f>IFERROR(VLOOKUP($A8,Entries!$A:$F,4,FALSE),"")</f>
        <v>Layla Maidment</v>
      </c>
      <c r="C8" s="70" t="str">
        <f>IFERROR(VLOOKUP($A8,Entries!$A:$F,5,FALSE),"")</f>
        <v>Crabbswood Jennifer</v>
      </c>
      <c r="D8" s="70" t="str">
        <f>IFERROR(VLOOKUP($A8,Entries!$A:$F,6,FALSE),"")</f>
        <v>Llantwit Major Stars</v>
      </c>
      <c r="E8" s="71">
        <f>IF(SUMIF('DR (80)'!$A:$A,$A8,'DR (80)'!$D:$D)=0,"",SUMIF('DR (80)'!$A:$A,$A8,'DR (80)'!$D:$D))</f>
        <v>39.299999999999997</v>
      </c>
      <c r="F8" s="72">
        <f>IFERROR(VLOOKUP(A8,'SJ (80)'!A:D,4,FALSE),"")</f>
        <v>4</v>
      </c>
      <c r="G8" s="71">
        <f>IFERROR(VLOOKUP(A8,'XCT (80)'!A:D,4,FALSE),"")</f>
        <v>37.200000000000003</v>
      </c>
      <c r="H8" s="73" t="str">
        <f>IF(G8=0,SUMIF('XCT (80)'!A:A,$A8,'XCT (80)'!B:B),"")</f>
        <v/>
      </c>
      <c r="I8" s="72">
        <f>IFERROR(VLOOKUP(A8,'XC (80)'!A:B,2,FALSE),"")</f>
        <v>20</v>
      </c>
      <c r="J8" s="71">
        <f t="shared" si="1"/>
        <v>100.5</v>
      </c>
      <c r="K8" s="74">
        <f t="shared" si="0"/>
        <v>12</v>
      </c>
    </row>
    <row r="9" spans="1:11" s="64" customFormat="1" ht="27.6" customHeight="1" x14ac:dyDescent="0.2">
      <c r="A9" s="69">
        <v>25</v>
      </c>
      <c r="B9" s="70" t="str">
        <f>IFERROR(VLOOKUP($A9,Entries!$A:$F,4,FALSE),"")</f>
        <v>Isabel Roberts</v>
      </c>
      <c r="C9" s="70" t="str">
        <f>IFERROR(VLOOKUP($A9,Entries!$A:$F,5,FALSE),"")</f>
        <v>Sunny Lady</v>
      </c>
      <c r="D9" s="70" t="str">
        <f>IFERROR(VLOOKUP($A9,Entries!$A:$F,6,FALSE),"")</f>
        <v>Llantwit Major Stars</v>
      </c>
      <c r="E9" s="71">
        <f>IF(SUMIF('DR (80)'!$A:$A,$A9,'DR (80)'!$D:$D)=0,"",SUMIF('DR (80)'!$A:$A,$A9,'DR (80)'!$D:$D))</f>
        <v>45</v>
      </c>
      <c r="F9" s="72" t="str">
        <f>IFERROR(VLOOKUP(A9,'SJ (80)'!A:D,4,FALSE),"")</f>
        <v>E</v>
      </c>
      <c r="G9" s="71" t="str">
        <f>IFERROR(VLOOKUP(A9,'XCT (80)'!A:D,4,FALSE),"")</f>
        <v/>
      </c>
      <c r="H9" s="73" t="str">
        <f>IF(G9=0,SUMIF('XCT (80)'!A:A,$A9,'XCT (80)'!B:B),"")</f>
        <v/>
      </c>
      <c r="I9" s="72" t="str">
        <f>IFERROR(VLOOKUP(A9,'XC (80)'!A:B,2,FALSE),"")</f>
        <v/>
      </c>
      <c r="J9" s="71" t="str">
        <f t="shared" si="1"/>
        <v>E</v>
      </c>
      <c r="K9" s="74" t="str">
        <f t="shared" si="0"/>
        <v/>
      </c>
    </row>
    <row r="10" spans="1:11" s="64" customFormat="1" ht="27.6" customHeight="1" x14ac:dyDescent="0.2">
      <c r="A10" s="69">
        <v>26</v>
      </c>
      <c r="B10" s="70" t="str">
        <f>IFERROR(VLOOKUP($A10,Entries!$A:$F,4,FALSE),"")</f>
        <v>Mali Cross</v>
      </c>
      <c r="C10" s="70" t="str">
        <f>IFERROR(VLOOKUP($A10,Entries!$A:$F,5,FALSE),"")</f>
        <v>Powerfull Paddy</v>
      </c>
      <c r="D10" s="70" t="str">
        <f>IFERROR(VLOOKUP($A10,Entries!$A:$F,6,FALSE),"")</f>
        <v>Cardiff &amp; Vale</v>
      </c>
      <c r="E10" s="71">
        <f>IF(SUMIF('DR (80)'!$A:$A,$A10,'DR (80)'!$D:$D)=0,"",SUMIF('DR (80)'!$A:$A,$A10,'DR (80)'!$D:$D))</f>
        <v>32.5</v>
      </c>
      <c r="F10" s="72">
        <f>IFERROR(VLOOKUP(A10,'SJ (80)'!A:D,4,FALSE),"")</f>
        <v>0</v>
      </c>
      <c r="G10" s="71">
        <f>IFERROR(VLOOKUP(A10,'XCT (80)'!A:D,4,FALSE),"")</f>
        <v>19.600000000000001</v>
      </c>
      <c r="H10" s="73" t="str">
        <f>IF(G10=0,SUMIF('XCT (80)'!A:A,$A10,'XCT (80)'!B:B),"")</f>
        <v/>
      </c>
      <c r="I10" s="72">
        <f>IFERROR(VLOOKUP(A10,'XC (80)'!A:B,2,FALSE),"")</f>
        <v>20</v>
      </c>
      <c r="J10" s="71">
        <f t="shared" si="1"/>
        <v>72.099999999999994</v>
      </c>
      <c r="K10" s="74">
        <f t="shared" si="0"/>
        <v>9</v>
      </c>
    </row>
    <row r="11" spans="1:11" s="64" customFormat="1" ht="27.6" customHeight="1" x14ac:dyDescent="0.2">
      <c r="A11" s="69">
        <v>27</v>
      </c>
      <c r="B11" s="70" t="str">
        <f>IFERROR(VLOOKUP($A11,Entries!$A:$F,4,FALSE),"")</f>
        <v>Amy Denton</v>
      </c>
      <c r="C11" s="70" t="str">
        <f>IFERROR(VLOOKUP($A11,Entries!$A:$F,5,FALSE),"")</f>
        <v>Winsor Lad</v>
      </c>
      <c r="D11" s="70" t="str">
        <f>IFERROR(VLOOKUP($A11,Entries!$A:$F,6,FALSE),"")</f>
        <v>Cardiff &amp; Vale</v>
      </c>
      <c r="E11" s="71">
        <f>IF(SUMIF('DR (80)'!$A:$A,$A11,'DR (80)'!$D:$D)=0,"",SUMIF('DR (80)'!$A:$A,$A11,'DR (80)'!$D:$D))</f>
        <v>39</v>
      </c>
      <c r="F11" s="72">
        <f>IFERROR(VLOOKUP(A11,'SJ (80)'!A:D,4,FALSE),"")</f>
        <v>0</v>
      </c>
      <c r="G11" s="71">
        <f>IFERROR(VLOOKUP(A11,'XCT (80)'!A:D,4,FALSE),"")</f>
        <v>0</v>
      </c>
      <c r="H11" s="73">
        <f>IF(G11=0,SUMIF('XCT (80)'!A:A,$A11,'XCT (80)'!B:B),"")</f>
        <v>4.05</v>
      </c>
      <c r="I11" s="72">
        <f>IFERROR(VLOOKUP(A11,'XC (80)'!A:B,2,FALSE),"")</f>
        <v>0</v>
      </c>
      <c r="J11" s="71">
        <f t="shared" si="1"/>
        <v>39</v>
      </c>
      <c r="K11" s="74">
        <f t="shared" si="0"/>
        <v>2</v>
      </c>
    </row>
    <row r="12" spans="1:11" s="64" customFormat="1" ht="27.6" customHeight="1" x14ac:dyDescent="0.15">
      <c r="A12" s="69">
        <v>28</v>
      </c>
      <c r="B12" s="70" t="str">
        <f>IFERROR(VLOOKUP($A12,Entries!$A:$F,4,FALSE),"")</f>
        <v>Lola Camilleri</v>
      </c>
      <c r="C12" s="70" t="str">
        <f>IFERROR(VLOOKUP($A12,Entries!$A:$F,5,FALSE),"")</f>
        <v>Glascoed Thunderstorm</v>
      </c>
      <c r="D12" s="70" t="str">
        <f>IFERROR(VLOOKUP($A12,Entries!$A:$F,6,FALSE),"")</f>
        <v>Cardiff &amp; Vale</v>
      </c>
      <c r="E12" s="71">
        <f>IF(SUMIF('DR (80)'!$A:$A,$A12,'DR (80)'!$D:$D)=0,"",SUMIF('DR (80)'!$A:$A,$A12,'DR (80)'!$D:$D))</f>
        <v>46.5</v>
      </c>
      <c r="F12" s="72">
        <f>IFERROR(VLOOKUP(A12,'SJ (80)'!A:D,4,FALSE),"")</f>
        <v>4</v>
      </c>
      <c r="G12" s="71">
        <f>IFERROR(VLOOKUP(A12,'XCT (80)'!A:D,4,FALSE),"")</f>
        <v>35.6</v>
      </c>
      <c r="H12" s="73" t="str">
        <f>IF(G12=0,SUMIF('XCT (80)'!A:A,$A12,'XCT (80)'!B:B),"")</f>
        <v/>
      </c>
      <c r="I12" s="72">
        <f>IFERROR(VLOOKUP(A12,'XC (80)'!A:B,2,FALSE),"")</f>
        <v>40</v>
      </c>
      <c r="J12" s="71">
        <f t="shared" si="1"/>
        <v>126.1</v>
      </c>
      <c r="K12" s="74">
        <f t="shared" si="0"/>
        <v>13</v>
      </c>
    </row>
    <row r="13" spans="1:11" s="64" customFormat="1" ht="27.6" customHeight="1" x14ac:dyDescent="0.2">
      <c r="A13" s="69">
        <v>29</v>
      </c>
      <c r="B13" s="70" t="str">
        <f>IFERROR(VLOOKUP($A13,Entries!$A:$F,4,FALSE),"")</f>
        <v>Loulou Thorn</v>
      </c>
      <c r="C13" s="70" t="str">
        <f>IFERROR(VLOOKUP($A13,Entries!$A:$F,5,FALSE),"")</f>
        <v>Offshaun Kobi</v>
      </c>
      <c r="D13" s="70" t="str">
        <f>IFERROR(VLOOKUP($A13,Entries!$A:$F,6,FALSE),"")</f>
        <v>Cardiff &amp; Vale</v>
      </c>
      <c r="E13" s="71">
        <f>IF(SUMIF('DR (80)'!$A:$A,$A13,'DR (80)'!$D:$D)=0,"",SUMIF('DR (80)'!$A:$A,$A13,'DR (80)'!$D:$D))</f>
        <v>35.799999999999997</v>
      </c>
      <c r="F13" s="72">
        <f>IFERROR(VLOOKUP(A13,'SJ (80)'!A:D,4,FALSE),"")</f>
        <v>4</v>
      </c>
      <c r="G13" s="71">
        <f>IFERROR(VLOOKUP(A13,'XCT (80)'!A:D,4,FALSE),"")</f>
        <v>14.4</v>
      </c>
      <c r="H13" s="73" t="str">
        <f>IF(G13=0,SUMIF('XCT (80)'!A:A,$A13,'XCT (80)'!B:B),"")</f>
        <v/>
      </c>
      <c r="I13" s="72">
        <f>IFERROR(VLOOKUP(A13,'XC (80)'!A:B,2,FALSE),"")</f>
        <v>40</v>
      </c>
      <c r="J13" s="71">
        <f t="shared" si="1"/>
        <v>94.2</v>
      </c>
      <c r="K13" s="74">
        <f t="shared" si="0"/>
        <v>11</v>
      </c>
    </row>
    <row r="14" spans="1:11" s="64" customFormat="1" ht="27.6" customHeight="1" x14ac:dyDescent="0.2">
      <c r="A14" s="69">
        <v>30</v>
      </c>
      <c r="B14" s="70" t="str">
        <f>IFERROR(VLOOKUP($A14,Entries!$A:$F,4,FALSE),"")</f>
        <v>Liana Brake</v>
      </c>
      <c r="C14" s="70" t="str">
        <f>IFERROR(VLOOKUP($A14,Entries!$A:$F,5,FALSE),"")</f>
        <v>Maggie</v>
      </c>
      <c r="D14" s="70" t="str">
        <f>IFERROR(VLOOKUP($A14,Entries!$A:$F,6,FALSE),"")</f>
        <v>Y Fenni</v>
      </c>
      <c r="E14" s="71">
        <f>IF(SUMIF('DR (80)'!$A:$A,$A14,'DR (80)'!$D:$D)=0,"",SUMIF('DR (80)'!$A:$A,$A14,'DR (80)'!$D:$D))</f>
        <v>29.8</v>
      </c>
      <c r="F14" s="72">
        <f>IFERROR(VLOOKUP(A14,'SJ (80)'!A:D,4,FALSE),"")</f>
        <v>0</v>
      </c>
      <c r="G14" s="71">
        <f>IFERROR(VLOOKUP(A14,'XCT (80)'!A:D,4,FALSE),"")</f>
        <v>34.799999999999997</v>
      </c>
      <c r="H14" s="73" t="str">
        <f>IF(G14=0,SUMIF('XCT (80)'!A:A,$A14,'XCT (80)'!B:B),"")</f>
        <v/>
      </c>
      <c r="I14" s="72">
        <f>IFERROR(VLOOKUP(A14,'XC (80)'!A:B,2,FALSE),"")</f>
        <v>0</v>
      </c>
      <c r="J14" s="71">
        <f t="shared" si="1"/>
        <v>64.599999999999994</v>
      </c>
      <c r="K14" s="74">
        <f t="shared" si="0"/>
        <v>7</v>
      </c>
    </row>
    <row r="15" spans="1:11" s="64" customFormat="1" ht="27.6" customHeight="1" x14ac:dyDescent="0.2">
      <c r="A15" s="69">
        <v>31</v>
      </c>
      <c r="B15" s="70" t="str">
        <f>IFERROR(VLOOKUP($A15,Entries!$A:$F,4,FALSE),"")</f>
        <v>Elys McMahon</v>
      </c>
      <c r="C15" s="70" t="str">
        <f>IFERROR(VLOOKUP($A15,Entries!$A:$F,5,FALSE),"")</f>
        <v>Magic Memories</v>
      </c>
      <c r="D15" s="70" t="str">
        <f>IFERROR(VLOOKUP($A15,Entries!$A:$F,6,FALSE),"")</f>
        <v>Cricklands</v>
      </c>
      <c r="E15" s="71">
        <f>IF(SUMIF('DR (80)'!$A:$A,$A15,'DR (80)'!$D:$D)=0,"",SUMIF('DR (80)'!$A:$A,$A15,'DR (80)'!$D:$D))</f>
        <v>44.5</v>
      </c>
      <c r="F15" s="72">
        <f>IFERROR(VLOOKUP(A15,'SJ (80)'!A:D,4,FALSE),"")</f>
        <v>0</v>
      </c>
      <c r="G15" s="71" t="str">
        <f>IFERROR(VLOOKUP(A15,'XCT (80)'!A:D,4,FALSE),"")</f>
        <v/>
      </c>
      <c r="H15" s="73" t="str">
        <f>IF(G15=0,SUMIF('XCT (80)'!A:A,$A15,'XCT (80)'!B:B),"")</f>
        <v/>
      </c>
      <c r="I15" s="72" t="str">
        <f>IFERROR(VLOOKUP(A15,'XC (80)'!A:B,2,FALSE),"")</f>
        <v>E</v>
      </c>
      <c r="J15" s="71" t="str">
        <f t="shared" si="1"/>
        <v>E</v>
      </c>
      <c r="K15" s="74" t="str">
        <f t="shared" si="0"/>
        <v/>
      </c>
    </row>
    <row r="16" spans="1:11" s="64" customFormat="1" ht="27.6" customHeight="1" x14ac:dyDescent="0.2">
      <c r="A16" s="69">
        <v>32</v>
      </c>
      <c r="B16" s="70" t="str">
        <f>IFERROR(VLOOKUP($A16,Entries!$A:$F,4,FALSE),"")</f>
        <v>Lily Howell</v>
      </c>
      <c r="C16" s="70" t="str">
        <f>IFERROR(VLOOKUP($A16,Entries!$A:$F,5,FALSE),"")</f>
        <v>Black Magic</v>
      </c>
      <c r="D16" s="70" t="str">
        <f>IFERROR(VLOOKUP($A16,Entries!$A:$F,6,FALSE),"")</f>
        <v>Rudry Village</v>
      </c>
      <c r="E16" s="71">
        <f>IF(SUMIF('DR (80)'!$A:$A,$A16,'DR (80)'!$D:$D)=0,"",SUMIF('DR (80)'!$A:$A,$A16,'DR (80)'!$D:$D))</f>
        <v>42.8</v>
      </c>
      <c r="F16" s="72">
        <f>IFERROR(VLOOKUP(A16,'SJ (80)'!A:D,4,FALSE),"")</f>
        <v>44</v>
      </c>
      <c r="G16" s="71">
        <f>IFERROR(VLOOKUP(A16,'XCT (80)'!A:D,4,FALSE),"")</f>
        <v>2.4</v>
      </c>
      <c r="H16" s="73" t="str">
        <f>IF(G16=0,SUMIF('XCT (80)'!A:A,$A16,'XCT (80)'!B:B),"")</f>
        <v/>
      </c>
      <c r="I16" s="72">
        <f>IFERROR(VLOOKUP(A16,'XC (80)'!A:B,2,FALSE),"")</f>
        <v>0</v>
      </c>
      <c r="J16" s="71">
        <f t="shared" si="1"/>
        <v>89.2</v>
      </c>
      <c r="K16" s="74">
        <f t="shared" si="0"/>
        <v>10</v>
      </c>
    </row>
    <row r="17" spans="1:11" s="64" customFormat="1" ht="27.6" customHeight="1" x14ac:dyDescent="0.15">
      <c r="A17" s="69">
        <v>34</v>
      </c>
      <c r="B17" s="70" t="str">
        <f>IFERROR(VLOOKUP($A17,Entries!$A:$F,4,FALSE),"")</f>
        <v>Morgan Wolfe</v>
      </c>
      <c r="C17" s="70" t="str">
        <f>IFERROR(VLOOKUP($A17,Entries!$A:$F,5,FALSE),"")</f>
        <v>Ronnie May</v>
      </c>
      <c r="D17" s="70" t="str">
        <f>IFERROR(VLOOKUP($A17,Entries!$A:$F,6,FALSE),"")</f>
        <v>Llantwit Major Stripes</v>
      </c>
      <c r="E17" s="71">
        <f>IF(SUMIF('DR (80)'!$A:$A,$A17,'DR (80)'!$D:$D)=0,"",SUMIF('DR (80)'!$A:$A,$A17,'DR (80)'!$D:$D))</f>
        <v>37</v>
      </c>
      <c r="F17" s="72">
        <f>IFERROR(VLOOKUP(A17,'SJ (80)'!A:D,4,FALSE),"")</f>
        <v>4</v>
      </c>
      <c r="G17" s="71">
        <f>IFERROR(VLOOKUP(A17,'XCT (80)'!A:D,4,FALSE),"")</f>
        <v>4</v>
      </c>
      <c r="H17" s="73" t="str">
        <f>IF(G17=0,SUMIF('XCT (80)'!A:A,$A17,'XCT (80)'!B:B),"")</f>
        <v/>
      </c>
      <c r="I17" s="72">
        <f>IFERROR(VLOOKUP(A17,'XC (80)'!A:B,2,FALSE),"")</f>
        <v>0</v>
      </c>
      <c r="J17" s="71">
        <f t="shared" si="1"/>
        <v>45</v>
      </c>
      <c r="K17" s="74">
        <f t="shared" si="0"/>
        <v>4</v>
      </c>
    </row>
    <row r="18" spans="1:11" s="64" customFormat="1" ht="27.6" customHeight="1" x14ac:dyDescent="0.15">
      <c r="A18" s="69">
        <v>35</v>
      </c>
      <c r="B18" s="70" t="str">
        <f>IFERROR(VLOOKUP($A18,Entries!$A:$F,4,FALSE),"")</f>
        <v>Jack Llewellyn</v>
      </c>
      <c r="C18" s="70" t="str">
        <f>IFERROR(VLOOKUP($A18,Entries!$A:$F,5,FALSE),"")</f>
        <v>Sambo</v>
      </c>
      <c r="D18" s="70" t="str">
        <f>IFERROR(VLOOKUP($A18,Entries!$A:$F,6,FALSE),"")</f>
        <v>Llantwit Major Stripes</v>
      </c>
      <c r="E18" s="71">
        <f>IF(SUMIF('DR (80)'!$A:$A,$A18,'DR (80)'!$D:$D)=0,"",SUMIF('DR (80)'!$A:$A,$A18,'DR (80)'!$D:$D))</f>
        <v>43.3</v>
      </c>
      <c r="F18" s="72">
        <f>IFERROR(VLOOKUP(A18,'SJ (80)'!A:D,4,FALSE),"")</f>
        <v>0</v>
      </c>
      <c r="G18" s="71">
        <f>IFERROR(VLOOKUP(A18,'XCT (80)'!A:D,4,FALSE),"")</f>
        <v>3.6</v>
      </c>
      <c r="H18" s="73" t="str">
        <f>IF(G18=0,SUMIF('XCT (80)'!A:A,$A18,'XCT (80)'!B:B),"")</f>
        <v/>
      </c>
      <c r="I18" s="72" t="str">
        <f>IFERROR(VLOOKUP(A18,'XC (80)'!A:B,2,FALSE),"")</f>
        <v>E</v>
      </c>
      <c r="J18" s="71" t="str">
        <f t="shared" si="1"/>
        <v>E</v>
      </c>
      <c r="K18" s="74" t="str">
        <f t="shared" si="0"/>
        <v/>
      </c>
    </row>
    <row r="19" spans="1:11" s="64" customFormat="1" ht="27.6" customHeight="1" x14ac:dyDescent="0.15">
      <c r="A19" s="69">
        <v>36</v>
      </c>
      <c r="B19" s="70" t="str">
        <f>IFERROR(VLOOKUP($A19,Entries!$A:$F,4,FALSE),"")</f>
        <v>Luca Llewellyn</v>
      </c>
      <c r="C19" s="70" t="str">
        <f>IFERROR(VLOOKUP($A19,Entries!$A:$F,5,FALSE),"")</f>
        <v>Stoak Johnathon</v>
      </c>
      <c r="D19" s="70" t="str">
        <f>IFERROR(VLOOKUP($A19,Entries!$A:$F,6,FALSE),"")</f>
        <v>Llantwit Major Stripes</v>
      </c>
      <c r="E19" s="71">
        <f>IF(SUMIF('DR (80)'!$A:$A,$A19,'DR (80)'!$D:$D)=0,"",SUMIF('DR (80)'!$A:$A,$A19,'DR (80)'!$D:$D))</f>
        <v>45</v>
      </c>
      <c r="F19" s="72">
        <f>IFERROR(VLOOKUP(A19,'SJ (80)'!A:D,4,FALSE),"")</f>
        <v>0</v>
      </c>
      <c r="G19" s="71">
        <f>IFERROR(VLOOKUP(A19,'XCT (80)'!A:D,4,FALSE),"")</f>
        <v>0</v>
      </c>
      <c r="H19" s="73">
        <f>IF(G19=0,SUMIF('XCT (80)'!A:A,$A19,'XCT (80)'!B:B),"")</f>
        <v>4.13</v>
      </c>
      <c r="I19" s="72">
        <f>IFERROR(VLOOKUP(A19,'XC (80)'!A:B,2,FALSE),"")</f>
        <v>0</v>
      </c>
      <c r="J19" s="71">
        <f t="shared" si="1"/>
        <v>45</v>
      </c>
      <c r="K19" s="74">
        <f t="shared" si="0"/>
        <v>4</v>
      </c>
    </row>
    <row r="20" spans="1:11" s="64" customFormat="1" ht="27.6" customHeight="1" x14ac:dyDescent="0.15">
      <c r="A20" s="69">
        <v>37</v>
      </c>
      <c r="B20" s="70" t="str">
        <f>IFERROR(VLOOKUP($A20,Entries!$A:$F,4,FALSE),"")</f>
        <v>Gruff Francis</v>
      </c>
      <c r="C20" s="70" t="str">
        <f>IFERROR(VLOOKUP($A20,Entries!$A:$F,5,FALSE),"")</f>
        <v>Conker</v>
      </c>
      <c r="D20" s="70" t="str">
        <f>IFERROR(VLOOKUP($A20,Entries!$A:$F,6,FALSE),"")</f>
        <v>Llantwit Major Stripes</v>
      </c>
      <c r="E20" s="71">
        <f>IF(SUMIF('DR (80)'!$A:$A,$A20,'DR (80)'!$D:$D)=0,"",SUMIF('DR (80)'!$A:$A,$A20,'DR (80)'!$D:$D))</f>
        <v>40.5</v>
      </c>
      <c r="F20" s="72">
        <f>IFERROR(VLOOKUP(A20,'SJ (80)'!A:D,4,FALSE),"")</f>
        <v>13</v>
      </c>
      <c r="G20" s="71">
        <f>IFERROR(VLOOKUP(A20,'XCT (80)'!A:D,4,FALSE),"")</f>
        <v>11.2</v>
      </c>
      <c r="H20" s="73" t="str">
        <f>IF(G20=0,SUMIF('XCT (80)'!A:A,$A20,'XCT (80)'!B:B),"")</f>
        <v/>
      </c>
      <c r="I20" s="72">
        <f>IFERROR(VLOOKUP(A20,'XC (80)'!A:B,2,FALSE),"")</f>
        <v>0</v>
      </c>
      <c r="J20" s="71">
        <f t="shared" si="1"/>
        <v>64.7</v>
      </c>
      <c r="K20" s="74">
        <f t="shared" si="0"/>
        <v>8</v>
      </c>
    </row>
    <row r="21" spans="1:11" s="64" customFormat="1" ht="27.6" customHeight="1" x14ac:dyDescent="0.15">
      <c r="A21" s="69">
        <v>38</v>
      </c>
      <c r="B21" s="70" t="str">
        <f>IFERROR(VLOOKUP($A21,Entries!$A:$F,4,FALSE),"")</f>
        <v>Amelia Jones</v>
      </c>
      <c r="C21" s="70" t="str">
        <f>IFERROR(VLOOKUP($A21,Entries!$A:$F,5,FALSE),"")</f>
        <v>Endymionns Aces High</v>
      </c>
      <c r="D21" s="70" t="str">
        <f>IFERROR(VLOOKUP($A21,Entries!$A:$F,6,FALSE),"")</f>
        <v>Marden</v>
      </c>
      <c r="E21" s="71">
        <f>IF(SUMIF('DR (80)'!$A:$A,$A21,'DR (80)'!$D:$D)=0,"",SUMIF('DR (80)'!$A:$A,$A21,'DR (80)'!$D:$D))</f>
        <v>43</v>
      </c>
      <c r="F21" s="72">
        <f>IFERROR(VLOOKUP(A21,'SJ (80)'!A:D,4,FALSE),"")</f>
        <v>0</v>
      </c>
      <c r="G21" s="71">
        <f>IFERROR(VLOOKUP(A21,'XCT (80)'!A:D,4,FALSE),"")</f>
        <v>12.4</v>
      </c>
      <c r="H21" s="73" t="str">
        <f>IF(G21=0,SUMIF('XCT (80)'!A:A,$A21,'XCT (80)'!B:B),"")</f>
        <v/>
      </c>
      <c r="I21" s="72">
        <f>IFERROR(VLOOKUP(A21,'XC (80)'!A:B,2,FALSE),"")</f>
        <v>0</v>
      </c>
      <c r="J21" s="71">
        <f t="shared" si="1"/>
        <v>55.4</v>
      </c>
      <c r="K21" s="74">
        <f t="shared" si="0"/>
        <v>6</v>
      </c>
    </row>
  </sheetData>
  <conditionalFormatting sqref="A6:A21">
    <cfRule type="expression" dxfId="83" priority="10">
      <formula>A6=""</formula>
    </cfRule>
  </conditionalFormatting>
  <conditionalFormatting sqref="K1:K1048576">
    <cfRule type="duplicateValues" dxfId="82" priority="54"/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896E5"/>
  </sheetPr>
  <dimension ref="A1:B130"/>
  <sheetViews>
    <sheetView workbookViewId="0">
      <pane ySplit="1" topLeftCell="A2" activePane="bottomLeft" state="frozen"/>
      <selection activeCell="H34" sqref="H34"/>
      <selection pane="bottomLeft" activeCell="F25" sqref="F25"/>
    </sheetView>
  </sheetViews>
  <sheetFormatPr defaultRowHeight="15" x14ac:dyDescent="0.2"/>
  <cols>
    <col min="1" max="2" width="14.125" style="53" customWidth="1"/>
  </cols>
  <sheetData>
    <row r="1" spans="1:2" x14ac:dyDescent="0.2">
      <c r="A1" s="54" t="s">
        <v>21</v>
      </c>
      <c r="B1" s="54" t="s">
        <v>13</v>
      </c>
    </row>
    <row r="2" spans="1:2" x14ac:dyDescent="0.2">
      <c r="A2" s="55">
        <v>262</v>
      </c>
      <c r="B2" s="55">
        <v>0</v>
      </c>
    </row>
    <row r="3" spans="1:2" x14ac:dyDescent="0.2">
      <c r="A3" s="55">
        <v>251</v>
      </c>
      <c r="B3" s="55">
        <v>0</v>
      </c>
    </row>
    <row r="4" spans="1:2" x14ac:dyDescent="0.2">
      <c r="A4" s="55">
        <v>253</v>
      </c>
      <c r="B4" s="55">
        <v>0</v>
      </c>
    </row>
    <row r="5" spans="1:2" x14ac:dyDescent="0.2">
      <c r="A5" s="55">
        <v>254</v>
      </c>
      <c r="B5" s="55">
        <v>0</v>
      </c>
    </row>
    <row r="6" spans="1:2" x14ac:dyDescent="0.2">
      <c r="A6" s="55">
        <v>255</v>
      </c>
      <c r="B6" s="55">
        <v>0</v>
      </c>
    </row>
    <row r="7" spans="1:2" x14ac:dyDescent="0.2">
      <c r="A7" s="55">
        <v>256</v>
      </c>
      <c r="B7" s="55">
        <v>0</v>
      </c>
    </row>
    <row r="8" spans="1:2" x14ac:dyDescent="0.2">
      <c r="A8" s="55">
        <v>257</v>
      </c>
      <c r="B8" s="55">
        <v>0</v>
      </c>
    </row>
    <row r="9" spans="1:2" x14ac:dyDescent="0.2">
      <c r="A9" s="55">
        <v>258</v>
      </c>
      <c r="B9" s="55">
        <v>0</v>
      </c>
    </row>
    <row r="10" spans="1:2" x14ac:dyDescent="0.2">
      <c r="A10" s="55">
        <v>263</v>
      </c>
      <c r="B10" s="55">
        <v>0</v>
      </c>
    </row>
    <row r="11" spans="1:2" x14ac:dyDescent="0.2">
      <c r="A11" s="55">
        <v>264</v>
      </c>
      <c r="B11" s="55">
        <v>0</v>
      </c>
    </row>
    <row r="12" spans="1:2" x14ac:dyDescent="0.2">
      <c r="A12" s="55">
        <v>252</v>
      </c>
      <c r="B12" s="55">
        <v>0</v>
      </c>
    </row>
    <row r="13" spans="1:2" x14ac:dyDescent="0.2">
      <c r="A13" s="55">
        <v>301</v>
      </c>
      <c r="B13" s="55">
        <v>20</v>
      </c>
    </row>
    <row r="14" spans="1:2" x14ac:dyDescent="0.2">
      <c r="A14" s="55">
        <v>303</v>
      </c>
      <c r="B14" s="55">
        <v>0</v>
      </c>
    </row>
    <row r="15" spans="1:2" x14ac:dyDescent="0.2">
      <c r="A15" s="55">
        <v>304</v>
      </c>
      <c r="B15" s="55">
        <v>0</v>
      </c>
    </row>
    <row r="16" spans="1:2" x14ac:dyDescent="0.2">
      <c r="A16" s="55">
        <v>261</v>
      </c>
      <c r="B16" s="55" t="s">
        <v>92</v>
      </c>
    </row>
    <row r="17" spans="1:2" x14ac:dyDescent="0.2">
      <c r="A17" s="55"/>
      <c r="B17" s="55"/>
    </row>
    <row r="18" spans="1:2" x14ac:dyDescent="0.2">
      <c r="A18" s="55"/>
      <c r="B18" s="55"/>
    </row>
    <row r="19" spans="1:2" x14ac:dyDescent="0.2">
      <c r="A19" s="55"/>
      <c r="B19" s="55"/>
    </row>
    <row r="20" spans="1:2" x14ac:dyDescent="0.2">
      <c r="A20" s="55"/>
      <c r="B20" s="55"/>
    </row>
    <row r="21" spans="1:2" x14ac:dyDescent="0.2">
      <c r="A21" s="55"/>
      <c r="B21" s="55"/>
    </row>
    <row r="22" spans="1:2" x14ac:dyDescent="0.2">
      <c r="A22" s="55"/>
      <c r="B22" s="55"/>
    </row>
    <row r="23" spans="1:2" x14ac:dyDescent="0.2">
      <c r="A23" s="55"/>
      <c r="B23" s="55"/>
    </row>
    <row r="24" spans="1:2" x14ac:dyDescent="0.2">
      <c r="A24" s="55"/>
      <c r="B24" s="55"/>
    </row>
    <row r="25" spans="1:2" x14ac:dyDescent="0.2">
      <c r="A25" s="55"/>
      <c r="B25" s="55"/>
    </row>
    <row r="26" spans="1:2" x14ac:dyDescent="0.2">
      <c r="A26" s="55"/>
      <c r="B26" s="55"/>
    </row>
    <row r="27" spans="1:2" x14ac:dyDescent="0.2">
      <c r="A27" s="55"/>
      <c r="B27" s="55"/>
    </row>
    <row r="28" spans="1:2" x14ac:dyDescent="0.2">
      <c r="A28" s="55"/>
      <c r="B28" s="55"/>
    </row>
    <row r="29" spans="1:2" x14ac:dyDescent="0.2">
      <c r="A29" s="55"/>
      <c r="B29" s="55"/>
    </row>
    <row r="30" spans="1:2" x14ac:dyDescent="0.2">
      <c r="A30" s="55"/>
      <c r="B30" s="55"/>
    </row>
    <row r="31" spans="1:2" x14ac:dyDescent="0.2">
      <c r="A31" s="55"/>
      <c r="B31" s="55"/>
    </row>
    <row r="32" spans="1:2" x14ac:dyDescent="0.2">
      <c r="A32" s="55"/>
      <c r="B32" s="55"/>
    </row>
    <row r="33" spans="1:2" x14ac:dyDescent="0.2">
      <c r="A33" s="55"/>
      <c r="B33" s="55"/>
    </row>
    <row r="34" spans="1:2" x14ac:dyDescent="0.2">
      <c r="A34" s="55"/>
      <c r="B34" s="55"/>
    </row>
    <row r="35" spans="1:2" x14ac:dyDescent="0.2">
      <c r="A35" s="55"/>
      <c r="B35" s="55"/>
    </row>
    <row r="36" spans="1:2" x14ac:dyDescent="0.2">
      <c r="A36" s="55"/>
      <c r="B36" s="55"/>
    </row>
    <row r="37" spans="1:2" x14ac:dyDescent="0.2">
      <c r="A37" s="55"/>
      <c r="B37" s="55"/>
    </row>
    <row r="38" spans="1:2" x14ac:dyDescent="0.2">
      <c r="A38" s="55"/>
      <c r="B38" s="55"/>
    </row>
    <row r="39" spans="1:2" x14ac:dyDescent="0.2">
      <c r="A39" s="55"/>
      <c r="B39" s="55"/>
    </row>
    <row r="40" spans="1:2" x14ac:dyDescent="0.2">
      <c r="A40" s="55"/>
      <c r="B40" s="55"/>
    </row>
    <row r="41" spans="1:2" x14ac:dyDescent="0.2">
      <c r="A41" s="55"/>
      <c r="B41" s="55"/>
    </row>
    <row r="42" spans="1:2" x14ac:dyDescent="0.2">
      <c r="A42" s="55"/>
      <c r="B42" s="55"/>
    </row>
    <row r="43" spans="1:2" x14ac:dyDescent="0.2">
      <c r="A43" s="55"/>
      <c r="B43" s="55"/>
    </row>
    <row r="44" spans="1:2" x14ac:dyDescent="0.2">
      <c r="A44" s="55"/>
      <c r="B44" s="55"/>
    </row>
    <row r="45" spans="1:2" x14ac:dyDescent="0.2">
      <c r="A45" s="55"/>
      <c r="B45" s="55"/>
    </row>
    <row r="46" spans="1:2" x14ac:dyDescent="0.2">
      <c r="A46" s="55"/>
      <c r="B46" s="55"/>
    </row>
    <row r="47" spans="1:2" x14ac:dyDescent="0.2">
      <c r="A47" s="55"/>
      <c r="B47" s="55"/>
    </row>
    <row r="48" spans="1:2" x14ac:dyDescent="0.2">
      <c r="A48" s="55"/>
      <c r="B48" s="55"/>
    </row>
    <row r="49" spans="1:2" x14ac:dyDescent="0.2">
      <c r="A49" s="55"/>
      <c r="B49" s="55"/>
    </row>
    <row r="50" spans="1:2" x14ac:dyDescent="0.2">
      <c r="A50" s="55"/>
      <c r="B50" s="55"/>
    </row>
    <row r="51" spans="1:2" x14ac:dyDescent="0.2">
      <c r="A51" s="55"/>
      <c r="B51" s="55"/>
    </row>
    <row r="52" spans="1:2" x14ac:dyDescent="0.2">
      <c r="A52" s="55"/>
      <c r="B52" s="55"/>
    </row>
    <row r="53" spans="1:2" x14ac:dyDescent="0.2">
      <c r="A53" s="55"/>
      <c r="B53" s="55"/>
    </row>
    <row r="54" spans="1:2" x14ac:dyDescent="0.2">
      <c r="A54" s="55"/>
      <c r="B54" s="55"/>
    </row>
    <row r="55" spans="1:2" x14ac:dyDescent="0.2">
      <c r="A55" s="55"/>
      <c r="B55" s="55"/>
    </row>
    <row r="56" spans="1:2" x14ac:dyDescent="0.2">
      <c r="A56" s="55"/>
      <c r="B56" s="55"/>
    </row>
    <row r="57" spans="1:2" x14ac:dyDescent="0.2">
      <c r="A57" s="55"/>
      <c r="B57" s="55"/>
    </row>
    <row r="58" spans="1:2" x14ac:dyDescent="0.2">
      <c r="A58" s="55"/>
      <c r="B58" s="55"/>
    </row>
    <row r="59" spans="1:2" x14ac:dyDescent="0.2">
      <c r="A59" s="55"/>
      <c r="B59" s="55"/>
    </row>
    <row r="60" spans="1:2" x14ac:dyDescent="0.2">
      <c r="A60" s="55"/>
      <c r="B60" s="55"/>
    </row>
    <row r="61" spans="1:2" x14ac:dyDescent="0.2">
      <c r="A61" s="55"/>
      <c r="B61" s="55"/>
    </row>
    <row r="62" spans="1:2" x14ac:dyDescent="0.2">
      <c r="A62" s="55"/>
      <c r="B62" s="55"/>
    </row>
    <row r="63" spans="1:2" x14ac:dyDescent="0.2">
      <c r="A63" s="55"/>
      <c r="B63" s="55"/>
    </row>
    <row r="64" spans="1:2" x14ac:dyDescent="0.2">
      <c r="A64" s="55"/>
      <c r="B64" s="55"/>
    </row>
    <row r="65" spans="1:2" x14ac:dyDescent="0.2">
      <c r="A65" s="55"/>
      <c r="B65" s="55"/>
    </row>
    <row r="66" spans="1:2" x14ac:dyDescent="0.2">
      <c r="A66" s="55"/>
      <c r="B66" s="55"/>
    </row>
    <row r="67" spans="1:2" x14ac:dyDescent="0.2">
      <c r="A67" s="55"/>
      <c r="B67" s="55"/>
    </row>
    <row r="68" spans="1:2" x14ac:dyDescent="0.2">
      <c r="A68" s="55"/>
      <c r="B68" s="55"/>
    </row>
    <row r="69" spans="1:2" x14ac:dyDescent="0.2">
      <c r="A69" s="55"/>
      <c r="B69" s="55"/>
    </row>
    <row r="70" spans="1:2" x14ac:dyDescent="0.2">
      <c r="A70" s="55"/>
      <c r="B70" s="55"/>
    </row>
    <row r="71" spans="1:2" x14ac:dyDescent="0.2">
      <c r="A71" s="55"/>
      <c r="B71" s="55"/>
    </row>
    <row r="72" spans="1:2" x14ac:dyDescent="0.2">
      <c r="A72" s="55"/>
      <c r="B72" s="55"/>
    </row>
    <row r="73" spans="1:2" x14ac:dyDescent="0.2">
      <c r="A73" s="55"/>
      <c r="B73" s="55"/>
    </row>
    <row r="74" spans="1:2" x14ac:dyDescent="0.2">
      <c r="A74" s="55"/>
      <c r="B74" s="55"/>
    </row>
    <row r="75" spans="1:2" x14ac:dyDescent="0.2">
      <c r="A75" s="55"/>
      <c r="B75" s="55"/>
    </row>
    <row r="76" spans="1:2" x14ac:dyDescent="0.2">
      <c r="A76" s="55"/>
      <c r="B76" s="55"/>
    </row>
    <row r="77" spans="1:2" x14ac:dyDescent="0.2">
      <c r="A77" s="55"/>
      <c r="B77" s="55"/>
    </row>
    <row r="78" spans="1:2" x14ac:dyDescent="0.2">
      <c r="A78" s="55"/>
      <c r="B78" s="55"/>
    </row>
    <row r="79" spans="1:2" x14ac:dyDescent="0.2">
      <c r="A79" s="55"/>
      <c r="B79" s="55"/>
    </row>
    <row r="80" spans="1:2" x14ac:dyDescent="0.2">
      <c r="A80" s="55"/>
      <c r="B80" s="55"/>
    </row>
    <row r="81" spans="1:2" x14ac:dyDescent="0.2">
      <c r="A81" s="55"/>
      <c r="B81" s="55"/>
    </row>
    <row r="82" spans="1:2" x14ac:dyDescent="0.2">
      <c r="A82" s="55"/>
      <c r="B82" s="55"/>
    </row>
    <row r="83" spans="1:2" x14ac:dyDescent="0.2">
      <c r="A83" s="55"/>
      <c r="B83" s="55"/>
    </row>
    <row r="84" spans="1:2" x14ac:dyDescent="0.2">
      <c r="A84" s="55"/>
      <c r="B84" s="55"/>
    </row>
    <row r="85" spans="1:2" x14ac:dyDescent="0.2">
      <c r="A85" s="55"/>
      <c r="B85" s="55"/>
    </row>
    <row r="86" spans="1:2" x14ac:dyDescent="0.2">
      <c r="A86" s="55"/>
      <c r="B86" s="55"/>
    </row>
    <row r="87" spans="1:2" x14ac:dyDescent="0.2">
      <c r="A87" s="55"/>
      <c r="B87" s="55"/>
    </row>
    <row r="88" spans="1:2" x14ac:dyDescent="0.2">
      <c r="A88" s="55"/>
      <c r="B88" s="55"/>
    </row>
    <row r="89" spans="1:2" x14ac:dyDescent="0.2">
      <c r="A89" s="55"/>
      <c r="B89" s="55"/>
    </row>
    <row r="90" spans="1:2" x14ac:dyDescent="0.2">
      <c r="A90" s="55"/>
      <c r="B90" s="55"/>
    </row>
    <row r="91" spans="1:2" x14ac:dyDescent="0.2">
      <c r="A91" s="55"/>
      <c r="B91" s="55"/>
    </row>
    <row r="92" spans="1:2" x14ac:dyDescent="0.2">
      <c r="A92" s="55"/>
      <c r="B92" s="55"/>
    </row>
    <row r="93" spans="1:2" x14ac:dyDescent="0.2">
      <c r="A93" s="55"/>
      <c r="B93" s="55"/>
    </row>
    <row r="94" spans="1:2" x14ac:dyDescent="0.2">
      <c r="A94" s="55"/>
      <c r="B94" s="55"/>
    </row>
    <row r="95" spans="1:2" x14ac:dyDescent="0.2">
      <c r="A95" s="55"/>
      <c r="B95" s="55"/>
    </row>
    <row r="96" spans="1:2" x14ac:dyDescent="0.2">
      <c r="A96" s="55"/>
      <c r="B96" s="55"/>
    </row>
    <row r="97" spans="1:2" x14ac:dyDescent="0.2">
      <c r="A97" s="55"/>
      <c r="B97" s="55"/>
    </row>
    <row r="98" spans="1:2" x14ac:dyDescent="0.2">
      <c r="A98" s="55"/>
      <c r="B98" s="55"/>
    </row>
    <row r="99" spans="1:2" x14ac:dyDescent="0.2">
      <c r="A99" s="55"/>
      <c r="B99" s="55"/>
    </row>
    <row r="100" spans="1:2" x14ac:dyDescent="0.2">
      <c r="A100" s="55"/>
      <c r="B100" s="55"/>
    </row>
    <row r="101" spans="1:2" x14ac:dyDescent="0.2">
      <c r="A101" s="55"/>
      <c r="B101" s="55"/>
    </row>
    <row r="102" spans="1:2" x14ac:dyDescent="0.2">
      <c r="A102" s="55"/>
      <c r="B102" s="55"/>
    </row>
    <row r="103" spans="1:2" x14ac:dyDescent="0.2">
      <c r="A103" s="55"/>
      <c r="B103" s="55"/>
    </row>
    <row r="104" spans="1:2" x14ac:dyDescent="0.2">
      <c r="A104" s="55"/>
      <c r="B104" s="55"/>
    </row>
    <row r="105" spans="1:2" x14ac:dyDescent="0.2">
      <c r="A105" s="55"/>
      <c r="B105" s="55"/>
    </row>
    <row r="106" spans="1:2" x14ac:dyDescent="0.2">
      <c r="A106" s="55"/>
      <c r="B106" s="55"/>
    </row>
    <row r="107" spans="1:2" x14ac:dyDescent="0.2">
      <c r="A107" s="55"/>
      <c r="B107" s="55"/>
    </row>
    <row r="108" spans="1:2" x14ac:dyDescent="0.2">
      <c r="A108" s="55"/>
      <c r="B108" s="55"/>
    </row>
    <row r="109" spans="1:2" x14ac:dyDescent="0.2">
      <c r="A109" s="55"/>
      <c r="B109" s="55"/>
    </row>
    <row r="110" spans="1:2" x14ac:dyDescent="0.2">
      <c r="A110" s="55"/>
      <c r="B110" s="55"/>
    </row>
    <row r="111" spans="1:2" x14ac:dyDescent="0.2">
      <c r="A111" s="55"/>
      <c r="B111" s="55"/>
    </row>
    <row r="112" spans="1:2" x14ac:dyDescent="0.2">
      <c r="A112" s="55"/>
      <c r="B112" s="55"/>
    </row>
    <row r="113" spans="1:2" x14ac:dyDescent="0.2">
      <c r="A113" s="55"/>
      <c r="B113" s="55"/>
    </row>
    <row r="114" spans="1:2" x14ac:dyDescent="0.2">
      <c r="A114" s="55"/>
      <c r="B114" s="55"/>
    </row>
    <row r="115" spans="1:2" x14ac:dyDescent="0.2">
      <c r="A115" s="55"/>
      <c r="B115" s="55"/>
    </row>
    <row r="116" spans="1:2" x14ac:dyDescent="0.2">
      <c r="A116" s="55"/>
      <c r="B116" s="55"/>
    </row>
    <row r="117" spans="1:2" x14ac:dyDescent="0.2">
      <c r="A117" s="55"/>
      <c r="B117" s="55"/>
    </row>
    <row r="118" spans="1:2" x14ac:dyDescent="0.2">
      <c r="A118" s="55"/>
      <c r="B118" s="55"/>
    </row>
    <row r="119" spans="1:2" x14ac:dyDescent="0.2">
      <c r="A119" s="55"/>
      <c r="B119" s="55"/>
    </row>
    <row r="120" spans="1:2" x14ac:dyDescent="0.2">
      <c r="A120" s="55"/>
      <c r="B120" s="55"/>
    </row>
    <row r="121" spans="1:2" x14ac:dyDescent="0.2">
      <c r="A121" s="55"/>
      <c r="B121" s="55"/>
    </row>
    <row r="122" spans="1:2" x14ac:dyDescent="0.2">
      <c r="A122" s="55"/>
      <c r="B122" s="55"/>
    </row>
    <row r="123" spans="1:2" x14ac:dyDescent="0.2">
      <c r="A123" s="55"/>
      <c r="B123" s="55"/>
    </row>
    <row r="124" spans="1:2" x14ac:dyDescent="0.2">
      <c r="A124" s="55"/>
      <c r="B124" s="55"/>
    </row>
    <row r="125" spans="1:2" x14ac:dyDescent="0.2">
      <c r="A125" s="55"/>
      <c r="B125" s="55"/>
    </row>
    <row r="126" spans="1:2" x14ac:dyDescent="0.2">
      <c r="A126" s="55"/>
      <c r="B126" s="55"/>
    </row>
    <row r="127" spans="1:2" x14ac:dyDescent="0.2">
      <c r="A127" s="55"/>
      <c r="B127" s="55"/>
    </row>
    <row r="128" spans="1:2" x14ac:dyDescent="0.2">
      <c r="A128" s="55"/>
      <c r="B128" s="55"/>
    </row>
    <row r="129" spans="1:2" x14ac:dyDescent="0.2">
      <c r="A129" s="55"/>
      <c r="B129" s="55"/>
    </row>
    <row r="130" spans="1:2" x14ac:dyDescent="0.2">
      <c r="A130" s="55"/>
      <c r="B130" s="55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896E5"/>
  </sheetPr>
  <dimension ref="A1:G100"/>
  <sheetViews>
    <sheetView workbookViewId="0">
      <pane ySplit="1" topLeftCell="A2" activePane="bottomLeft" state="frozen"/>
      <selection pane="bottomLeft" activeCell="B16" sqref="B16"/>
    </sheetView>
  </sheetViews>
  <sheetFormatPr defaultRowHeight="15" x14ac:dyDescent="0.2"/>
  <cols>
    <col min="1" max="1" width="14.125" style="53" customWidth="1"/>
    <col min="2" max="2" width="14.125" style="58" customWidth="1"/>
    <col min="3" max="4" width="13.5859375" customWidth="1"/>
    <col min="6" max="6" width="16.94921875" customWidth="1"/>
    <col min="7" max="7" width="11.02734375" customWidth="1"/>
  </cols>
  <sheetData>
    <row r="1" spans="1:7" x14ac:dyDescent="0.2">
      <c r="A1" s="54" t="s">
        <v>21</v>
      </c>
      <c r="B1" s="56" t="s">
        <v>16</v>
      </c>
      <c r="F1" s="60" t="s">
        <v>32</v>
      </c>
      <c r="G1" s="61">
        <v>4.33</v>
      </c>
    </row>
    <row r="2" spans="1:7" x14ac:dyDescent="0.2">
      <c r="A2" s="55">
        <v>262</v>
      </c>
      <c r="B2" s="57">
        <v>4.3899999999999997</v>
      </c>
      <c r="C2" s="59">
        <f t="shared" ref="C2:C65" si="0">(ROUNDDOWN(B2,0)*60)+((B2-ROUNDDOWN(B2,0))*100)</f>
        <v>279</v>
      </c>
      <c r="D2" s="62">
        <f>SUMIF('XCT Master (100)'!A:A,$C2,'XCT Master (100)'!B:B)</f>
        <v>2.4</v>
      </c>
    </row>
    <row r="3" spans="1:7" x14ac:dyDescent="0.2">
      <c r="A3" s="55">
        <v>251</v>
      </c>
      <c r="B3" s="57">
        <v>4.45</v>
      </c>
      <c r="C3" s="59">
        <f t="shared" si="0"/>
        <v>285</v>
      </c>
      <c r="D3" s="62">
        <f>SUMIF('XCT Master (100)'!A:A,$C3,'XCT Master (100)'!B:B)</f>
        <v>4.8</v>
      </c>
    </row>
    <row r="4" spans="1:7" x14ac:dyDescent="0.2">
      <c r="A4" s="55">
        <v>253</v>
      </c>
      <c r="B4" s="57">
        <v>4.43</v>
      </c>
      <c r="C4" s="59">
        <f t="shared" si="0"/>
        <v>283</v>
      </c>
      <c r="D4" s="62">
        <f>SUMIF('XCT Master (100)'!A:A,$C4,'XCT Master (100)'!B:B)</f>
        <v>4</v>
      </c>
    </row>
    <row r="5" spans="1:7" x14ac:dyDescent="0.2">
      <c r="A5" s="55">
        <v>254</v>
      </c>
      <c r="B5" s="57">
        <v>4.34</v>
      </c>
      <c r="C5" s="59">
        <f t="shared" si="0"/>
        <v>274</v>
      </c>
      <c r="D5" s="62">
        <f>SUMIF('XCT Master (100)'!A:A,$C5,'XCT Master (100)'!B:B)</f>
        <v>0.4</v>
      </c>
    </row>
    <row r="6" spans="1:7" x14ac:dyDescent="0.2">
      <c r="A6" s="55">
        <v>256</v>
      </c>
      <c r="B6" s="57">
        <v>4.0999999999999996</v>
      </c>
      <c r="C6" s="59">
        <f t="shared" si="0"/>
        <v>249.99999999999997</v>
      </c>
      <c r="D6" s="62">
        <f>SUMIF('XCT Master (100)'!A:A,$C6,'XCT Master (100)'!B:B)</f>
        <v>-3.2</v>
      </c>
    </row>
    <row r="7" spans="1:7" x14ac:dyDescent="0.2">
      <c r="A7" s="55">
        <v>257</v>
      </c>
      <c r="B7" s="57">
        <v>4.42</v>
      </c>
      <c r="C7" s="59">
        <f t="shared" si="0"/>
        <v>282</v>
      </c>
      <c r="D7" s="62">
        <f>SUMIF('XCT Master (100)'!A:A,$C7,'XCT Master (100)'!B:B)</f>
        <v>3.6</v>
      </c>
    </row>
    <row r="8" spans="1:7" x14ac:dyDescent="0.2">
      <c r="A8" s="55">
        <v>255</v>
      </c>
      <c r="B8" s="57">
        <v>5.17</v>
      </c>
      <c r="C8" s="59">
        <f t="shared" si="0"/>
        <v>317</v>
      </c>
      <c r="D8" s="62">
        <f>SUMIF('XCT Master (100)'!A:A,$C8,'XCT Master (100)'!B:B)</f>
        <v>17.600000000000001</v>
      </c>
    </row>
    <row r="9" spans="1:7" x14ac:dyDescent="0.2">
      <c r="A9" s="55">
        <v>258</v>
      </c>
      <c r="B9" s="57">
        <v>4.5</v>
      </c>
      <c r="C9" s="59">
        <f t="shared" si="0"/>
        <v>290</v>
      </c>
      <c r="D9" s="62">
        <f>SUMIF('XCT Master (100)'!A:A,$C9,'XCT Master (100)'!B:B)</f>
        <v>6.8</v>
      </c>
    </row>
    <row r="10" spans="1:7" x14ac:dyDescent="0.2">
      <c r="A10" s="55">
        <v>252</v>
      </c>
      <c r="B10" s="57">
        <v>4.21</v>
      </c>
      <c r="C10" s="59">
        <f t="shared" si="0"/>
        <v>261</v>
      </c>
      <c r="D10" s="62">
        <f>SUMIF('XCT Master (100)'!A:A,$C10,'XCT Master (100)'!B:B)</f>
        <v>0</v>
      </c>
    </row>
    <row r="11" spans="1:7" x14ac:dyDescent="0.2">
      <c r="A11" s="55">
        <v>264</v>
      </c>
      <c r="B11" s="57">
        <v>4.5199999999999996</v>
      </c>
      <c r="C11" s="59">
        <f t="shared" si="0"/>
        <v>291.99999999999994</v>
      </c>
      <c r="D11" s="62">
        <f>SUMIF('XCT Master (100)'!A:A,$C11,'XCT Master (100)'!B:B)</f>
        <v>7.6</v>
      </c>
    </row>
    <row r="12" spans="1:7" x14ac:dyDescent="0.2">
      <c r="A12" s="55">
        <v>301</v>
      </c>
      <c r="B12" s="57">
        <v>4.3499999999999996</v>
      </c>
      <c r="C12" s="59">
        <f t="shared" si="0"/>
        <v>274.99999999999994</v>
      </c>
      <c r="D12" s="62">
        <f>SUMIF('XCT Master (100)'!A:A,$C12,'XCT Master (100)'!B:B)</f>
        <v>0.8</v>
      </c>
    </row>
    <row r="13" spans="1:7" x14ac:dyDescent="0.2">
      <c r="A13" s="55">
        <v>303</v>
      </c>
      <c r="B13" s="57">
        <v>4.2699999999999996</v>
      </c>
      <c r="C13" s="59">
        <f t="shared" si="0"/>
        <v>266.99999999999994</v>
      </c>
      <c r="D13" s="62">
        <f>SUMIF('XCT Master (100)'!A:A,$C13,'XCT Master (100)'!B:B)</f>
        <v>0</v>
      </c>
    </row>
    <row r="14" spans="1:7" x14ac:dyDescent="0.2">
      <c r="A14" s="55">
        <v>263</v>
      </c>
      <c r="B14" s="57">
        <v>4.1900000000000004</v>
      </c>
      <c r="C14" s="59">
        <f t="shared" si="0"/>
        <v>259.00000000000006</v>
      </c>
      <c r="D14" s="62">
        <f>SUMIF('XCT Master (100)'!A:A,$C14,'XCT Master (100)'!B:B)</f>
        <v>0</v>
      </c>
    </row>
    <row r="15" spans="1:7" x14ac:dyDescent="0.2">
      <c r="A15" s="55">
        <v>304</v>
      </c>
      <c r="B15" s="57">
        <v>4.3600000000000003</v>
      </c>
      <c r="C15" s="59">
        <f t="shared" si="0"/>
        <v>276</v>
      </c>
      <c r="D15" s="62">
        <f>SUMIF('XCT Master (100)'!A:A,$C15,'XCT Master (100)'!B:B)</f>
        <v>1.2</v>
      </c>
    </row>
    <row r="16" spans="1:7" x14ac:dyDescent="0.2">
      <c r="A16" s="55"/>
      <c r="B16" s="57"/>
      <c r="C16" s="59">
        <f t="shared" si="0"/>
        <v>0</v>
      </c>
      <c r="D16" s="62">
        <f>SUMIF('XCT Master (100)'!A:A,$C16,'XCT Master (100)'!B:B)</f>
        <v>0</v>
      </c>
    </row>
    <row r="17" spans="1:4" x14ac:dyDescent="0.2">
      <c r="A17" s="55"/>
      <c r="B17" s="57"/>
      <c r="C17" s="59">
        <f t="shared" si="0"/>
        <v>0</v>
      </c>
      <c r="D17" s="62">
        <f>SUMIF('XCT Master (100)'!A:A,$C17,'XCT Master (100)'!B:B)</f>
        <v>0</v>
      </c>
    </row>
    <row r="18" spans="1:4" x14ac:dyDescent="0.2">
      <c r="A18" s="55"/>
      <c r="B18" s="57"/>
      <c r="C18" s="59">
        <f t="shared" si="0"/>
        <v>0</v>
      </c>
      <c r="D18" s="62">
        <f>SUMIF('XCT Master (100)'!A:A,$C18,'XCT Master (100)'!B:B)</f>
        <v>0</v>
      </c>
    </row>
    <row r="19" spans="1:4" x14ac:dyDescent="0.2">
      <c r="A19" s="55"/>
      <c r="B19" s="57"/>
      <c r="C19" s="59">
        <f t="shared" si="0"/>
        <v>0</v>
      </c>
      <c r="D19" s="62">
        <f>SUMIF('XCT Master (100)'!A:A,$C19,'XCT Master (100)'!B:B)</f>
        <v>0</v>
      </c>
    </row>
    <row r="20" spans="1:4" x14ac:dyDescent="0.2">
      <c r="A20" s="55"/>
      <c r="B20" s="57"/>
      <c r="C20" s="59">
        <f t="shared" si="0"/>
        <v>0</v>
      </c>
      <c r="D20" s="62">
        <f>SUMIF('XCT Master (100)'!A:A,$C20,'XCT Master (100)'!B:B)</f>
        <v>0</v>
      </c>
    </row>
    <row r="21" spans="1:4" x14ac:dyDescent="0.2">
      <c r="A21" s="55"/>
      <c r="B21" s="57"/>
      <c r="C21" s="59">
        <f t="shared" si="0"/>
        <v>0</v>
      </c>
      <c r="D21" s="62">
        <f>SUMIF('XCT Master (100)'!A:A,$C21,'XCT Master (100)'!B:B)</f>
        <v>0</v>
      </c>
    </row>
    <row r="22" spans="1:4" x14ac:dyDescent="0.2">
      <c r="A22" s="55"/>
      <c r="B22" s="57"/>
      <c r="C22" s="59">
        <f t="shared" si="0"/>
        <v>0</v>
      </c>
      <c r="D22" s="62">
        <f>SUMIF('XCT Master (100)'!A:A,$C22,'XCT Master (100)'!B:B)</f>
        <v>0</v>
      </c>
    </row>
    <row r="23" spans="1:4" x14ac:dyDescent="0.2">
      <c r="A23" s="55"/>
      <c r="B23" s="57"/>
      <c r="C23" s="59">
        <f t="shared" si="0"/>
        <v>0</v>
      </c>
      <c r="D23" s="62">
        <f>SUMIF('XCT Master (100)'!A:A,$C23,'XCT Master (100)'!B:B)</f>
        <v>0</v>
      </c>
    </row>
    <row r="24" spans="1:4" x14ac:dyDescent="0.2">
      <c r="A24" s="55"/>
      <c r="B24" s="57"/>
      <c r="C24" s="59">
        <f t="shared" si="0"/>
        <v>0</v>
      </c>
      <c r="D24" s="62">
        <f>SUMIF('XCT Master (100)'!A:A,$C24,'XCT Master (100)'!B:B)</f>
        <v>0</v>
      </c>
    </row>
    <row r="25" spans="1:4" x14ac:dyDescent="0.2">
      <c r="A25" s="55"/>
      <c r="B25" s="57"/>
      <c r="C25" s="59">
        <f t="shared" si="0"/>
        <v>0</v>
      </c>
      <c r="D25" s="62">
        <f>SUMIF('XCT Master (100)'!A:A,$C25,'XCT Master (100)'!B:B)</f>
        <v>0</v>
      </c>
    </row>
    <row r="26" spans="1:4" x14ac:dyDescent="0.2">
      <c r="A26" s="55"/>
      <c r="B26" s="57"/>
      <c r="C26" s="59">
        <f t="shared" si="0"/>
        <v>0</v>
      </c>
      <c r="D26" s="62">
        <f>SUMIF('XCT Master (100)'!A:A,$C26,'XCT Master (100)'!B:B)</f>
        <v>0</v>
      </c>
    </row>
    <row r="27" spans="1:4" x14ac:dyDescent="0.2">
      <c r="A27" s="55"/>
      <c r="B27" s="57"/>
      <c r="C27" s="59">
        <f t="shared" si="0"/>
        <v>0</v>
      </c>
      <c r="D27" s="62">
        <f>SUMIF('XCT Master (100)'!A:A,$C27,'XCT Master (100)'!B:B)</f>
        <v>0</v>
      </c>
    </row>
    <row r="28" spans="1:4" x14ac:dyDescent="0.2">
      <c r="A28" s="55"/>
      <c r="B28" s="57"/>
      <c r="C28" s="59">
        <f t="shared" si="0"/>
        <v>0</v>
      </c>
      <c r="D28" s="62">
        <f>SUMIF('XCT Master (100)'!A:A,$C28,'XCT Master (100)'!B:B)</f>
        <v>0</v>
      </c>
    </row>
    <row r="29" spans="1:4" x14ac:dyDescent="0.2">
      <c r="A29" s="55"/>
      <c r="B29" s="57"/>
      <c r="C29" s="59">
        <f t="shared" si="0"/>
        <v>0</v>
      </c>
      <c r="D29" s="62">
        <f>SUMIF('XCT Master (100)'!A:A,$C29,'XCT Master (100)'!B:B)</f>
        <v>0</v>
      </c>
    </row>
    <row r="30" spans="1:4" x14ac:dyDescent="0.2">
      <c r="A30" s="55"/>
      <c r="B30" s="57"/>
      <c r="C30" s="59">
        <f t="shared" si="0"/>
        <v>0</v>
      </c>
      <c r="D30" s="62">
        <f>SUMIF('XCT Master (100)'!A:A,$C30,'XCT Master (100)'!B:B)</f>
        <v>0</v>
      </c>
    </row>
    <row r="31" spans="1:4" x14ac:dyDescent="0.2">
      <c r="A31" s="55"/>
      <c r="B31" s="57"/>
      <c r="C31" s="59">
        <f t="shared" si="0"/>
        <v>0</v>
      </c>
      <c r="D31" s="62">
        <f>SUMIF('XCT Master (100)'!A:A,$C31,'XCT Master (100)'!B:B)</f>
        <v>0</v>
      </c>
    </row>
    <row r="32" spans="1:4" x14ac:dyDescent="0.2">
      <c r="A32" s="55"/>
      <c r="B32" s="57"/>
      <c r="C32" s="59">
        <f t="shared" si="0"/>
        <v>0</v>
      </c>
      <c r="D32" s="62">
        <f>SUMIF('XCT Master (100)'!A:A,$C32,'XCT Master (100)'!B:B)</f>
        <v>0</v>
      </c>
    </row>
    <row r="33" spans="1:4" x14ac:dyDescent="0.2">
      <c r="A33" s="55"/>
      <c r="B33" s="57"/>
      <c r="C33" s="59">
        <f t="shared" si="0"/>
        <v>0</v>
      </c>
      <c r="D33" s="62">
        <f>SUMIF('XCT Master (100)'!A:A,$C33,'XCT Master (100)'!B:B)</f>
        <v>0</v>
      </c>
    </row>
    <row r="34" spans="1:4" x14ac:dyDescent="0.2">
      <c r="A34" s="55"/>
      <c r="B34" s="57"/>
      <c r="C34" s="59">
        <f t="shared" si="0"/>
        <v>0</v>
      </c>
      <c r="D34" s="62">
        <f>SUMIF('XCT Master (100)'!A:A,$C34,'XCT Master (100)'!B:B)</f>
        <v>0</v>
      </c>
    </row>
    <row r="35" spans="1:4" x14ac:dyDescent="0.2">
      <c r="A35" s="55"/>
      <c r="B35" s="57"/>
      <c r="C35" s="59">
        <f t="shared" si="0"/>
        <v>0</v>
      </c>
      <c r="D35" s="62">
        <f>SUMIF('XCT Master (100)'!A:A,$C35,'XCT Master (100)'!B:B)</f>
        <v>0</v>
      </c>
    </row>
    <row r="36" spans="1:4" x14ac:dyDescent="0.2">
      <c r="A36" s="55"/>
      <c r="B36" s="57"/>
      <c r="C36" s="59">
        <f t="shared" si="0"/>
        <v>0</v>
      </c>
      <c r="D36" s="62">
        <f>SUMIF('XCT Master (100)'!A:A,$C36,'XCT Master (100)'!B:B)</f>
        <v>0</v>
      </c>
    </row>
    <row r="37" spans="1:4" x14ac:dyDescent="0.2">
      <c r="A37" s="55"/>
      <c r="B37" s="57"/>
      <c r="C37" s="59">
        <f t="shared" si="0"/>
        <v>0</v>
      </c>
      <c r="D37" s="62">
        <f>SUMIF('XCT Master (100)'!A:A,$C37,'XCT Master (100)'!B:B)</f>
        <v>0</v>
      </c>
    </row>
    <row r="38" spans="1:4" x14ac:dyDescent="0.2">
      <c r="A38" s="55"/>
      <c r="B38" s="57"/>
      <c r="C38" s="59">
        <f t="shared" si="0"/>
        <v>0</v>
      </c>
      <c r="D38" s="62">
        <f>SUMIF('XCT Master (100)'!A:A,$C38,'XCT Master (100)'!B:B)</f>
        <v>0</v>
      </c>
    </row>
    <row r="39" spans="1:4" x14ac:dyDescent="0.2">
      <c r="A39" s="55"/>
      <c r="B39" s="57"/>
      <c r="C39" s="59">
        <f t="shared" si="0"/>
        <v>0</v>
      </c>
      <c r="D39" s="62">
        <f>SUMIF('XCT Master (100)'!A:A,$C39,'XCT Master (100)'!B:B)</f>
        <v>0</v>
      </c>
    </row>
    <row r="40" spans="1:4" x14ac:dyDescent="0.2">
      <c r="A40" s="55"/>
      <c r="B40" s="57"/>
      <c r="C40" s="59">
        <f t="shared" si="0"/>
        <v>0</v>
      </c>
      <c r="D40" s="62">
        <f>SUMIF('XCT Master (100)'!A:A,$C40,'XCT Master (100)'!B:B)</f>
        <v>0</v>
      </c>
    </row>
    <row r="41" spans="1:4" x14ac:dyDescent="0.2">
      <c r="A41" s="55"/>
      <c r="B41" s="57"/>
      <c r="C41" s="59">
        <f t="shared" si="0"/>
        <v>0</v>
      </c>
      <c r="D41" s="62">
        <f>SUMIF('XCT Master (100)'!A:A,$C41,'XCT Master (100)'!B:B)</f>
        <v>0</v>
      </c>
    </row>
    <row r="42" spans="1:4" x14ac:dyDescent="0.2">
      <c r="A42" s="55"/>
      <c r="B42" s="57"/>
      <c r="C42" s="59">
        <f t="shared" si="0"/>
        <v>0</v>
      </c>
      <c r="D42" s="62">
        <f>SUMIF('XCT Master (100)'!A:A,$C42,'XCT Master (100)'!B:B)</f>
        <v>0</v>
      </c>
    </row>
    <row r="43" spans="1:4" x14ac:dyDescent="0.2">
      <c r="A43" s="55"/>
      <c r="B43" s="57"/>
      <c r="C43" s="59">
        <f t="shared" si="0"/>
        <v>0</v>
      </c>
      <c r="D43" s="62">
        <f>SUMIF('XCT Master (100)'!A:A,$C43,'XCT Master (100)'!B:B)</f>
        <v>0</v>
      </c>
    </row>
    <row r="44" spans="1:4" x14ac:dyDescent="0.2">
      <c r="A44" s="55"/>
      <c r="B44" s="57"/>
      <c r="C44" s="59">
        <f t="shared" si="0"/>
        <v>0</v>
      </c>
      <c r="D44" s="62">
        <f>SUMIF('XCT Master (100)'!A:A,$C44,'XCT Master (100)'!B:B)</f>
        <v>0</v>
      </c>
    </row>
    <row r="45" spans="1:4" x14ac:dyDescent="0.2">
      <c r="A45" s="55"/>
      <c r="B45" s="57"/>
      <c r="C45" s="59">
        <f t="shared" si="0"/>
        <v>0</v>
      </c>
      <c r="D45" s="62">
        <f>SUMIF('XCT Master (100)'!A:A,$C45,'XCT Master (100)'!B:B)</f>
        <v>0</v>
      </c>
    </row>
    <row r="46" spans="1:4" x14ac:dyDescent="0.2">
      <c r="A46" s="55"/>
      <c r="B46" s="57"/>
      <c r="C46" s="59">
        <f t="shared" si="0"/>
        <v>0</v>
      </c>
      <c r="D46" s="62">
        <f>SUMIF('XCT Master (100)'!A:A,$C46,'XCT Master (100)'!B:B)</f>
        <v>0</v>
      </c>
    </row>
    <row r="47" spans="1:4" x14ac:dyDescent="0.2">
      <c r="A47" s="55"/>
      <c r="B47" s="57"/>
      <c r="C47" s="59">
        <f t="shared" si="0"/>
        <v>0</v>
      </c>
      <c r="D47" s="62">
        <f>SUMIF('XCT Master (100)'!A:A,$C47,'XCT Master (100)'!B:B)</f>
        <v>0</v>
      </c>
    </row>
    <row r="48" spans="1:4" x14ac:dyDescent="0.2">
      <c r="A48" s="55"/>
      <c r="B48" s="57"/>
      <c r="C48" s="59">
        <f t="shared" si="0"/>
        <v>0</v>
      </c>
      <c r="D48" s="62">
        <f>SUMIF('XCT Master (100)'!A:A,$C48,'XCT Master (100)'!B:B)</f>
        <v>0</v>
      </c>
    </row>
    <row r="49" spans="1:4" x14ac:dyDescent="0.2">
      <c r="A49" s="55"/>
      <c r="B49" s="57"/>
      <c r="C49" s="59">
        <f t="shared" si="0"/>
        <v>0</v>
      </c>
      <c r="D49" s="62">
        <f>SUMIF('XCT Master (100)'!A:A,$C49,'XCT Master (100)'!B:B)</f>
        <v>0</v>
      </c>
    </row>
    <row r="50" spans="1:4" x14ac:dyDescent="0.2">
      <c r="A50" s="55"/>
      <c r="B50" s="57"/>
      <c r="C50" s="59">
        <f t="shared" si="0"/>
        <v>0</v>
      </c>
      <c r="D50" s="62">
        <f>SUMIF('XCT Master (100)'!A:A,$C50,'XCT Master (100)'!B:B)</f>
        <v>0</v>
      </c>
    </row>
    <row r="51" spans="1:4" x14ac:dyDescent="0.2">
      <c r="A51" s="55"/>
      <c r="B51" s="57"/>
      <c r="C51" s="59">
        <f t="shared" si="0"/>
        <v>0</v>
      </c>
      <c r="D51" s="62">
        <f>SUMIF('XCT Master (100)'!A:A,$C51,'XCT Master (100)'!B:B)</f>
        <v>0</v>
      </c>
    </row>
    <row r="52" spans="1:4" x14ac:dyDescent="0.2">
      <c r="A52" s="55"/>
      <c r="B52" s="57"/>
      <c r="C52" s="59">
        <f t="shared" si="0"/>
        <v>0</v>
      </c>
      <c r="D52" s="62">
        <f>SUMIF('XCT Master (100)'!A:A,$C52,'XCT Master (100)'!B:B)</f>
        <v>0</v>
      </c>
    </row>
    <row r="53" spans="1:4" x14ac:dyDescent="0.2">
      <c r="A53" s="55"/>
      <c r="B53" s="57"/>
      <c r="C53" s="59">
        <f t="shared" si="0"/>
        <v>0</v>
      </c>
      <c r="D53" s="62">
        <f>SUMIF('XCT Master (100)'!A:A,$C53,'XCT Master (100)'!B:B)</f>
        <v>0</v>
      </c>
    </row>
    <row r="54" spans="1:4" x14ac:dyDescent="0.2">
      <c r="A54" s="55"/>
      <c r="B54" s="57"/>
      <c r="C54" s="59">
        <f t="shared" si="0"/>
        <v>0</v>
      </c>
      <c r="D54" s="62">
        <f>SUMIF('XCT Master (100)'!A:A,$C54,'XCT Master (100)'!B:B)</f>
        <v>0</v>
      </c>
    </row>
    <row r="55" spans="1:4" x14ac:dyDescent="0.2">
      <c r="A55" s="55"/>
      <c r="B55" s="57"/>
      <c r="C55" s="59">
        <f t="shared" si="0"/>
        <v>0</v>
      </c>
      <c r="D55" s="62">
        <f>SUMIF('XCT Master (100)'!A:A,$C55,'XCT Master (100)'!B:B)</f>
        <v>0</v>
      </c>
    </row>
    <row r="56" spans="1:4" x14ac:dyDescent="0.2">
      <c r="A56" s="55"/>
      <c r="B56" s="57"/>
      <c r="C56" s="59">
        <f t="shared" si="0"/>
        <v>0</v>
      </c>
      <c r="D56" s="62">
        <f>SUMIF('XCT Master (100)'!A:A,$C56,'XCT Master (100)'!B:B)</f>
        <v>0</v>
      </c>
    </row>
    <row r="57" spans="1:4" x14ac:dyDescent="0.2">
      <c r="A57" s="55"/>
      <c r="B57" s="57"/>
      <c r="C57" s="59">
        <f t="shared" si="0"/>
        <v>0</v>
      </c>
      <c r="D57" s="62">
        <f>SUMIF('XCT Master (100)'!A:A,$C57,'XCT Master (100)'!B:B)</f>
        <v>0</v>
      </c>
    </row>
    <row r="58" spans="1:4" x14ac:dyDescent="0.2">
      <c r="A58" s="55"/>
      <c r="B58" s="57"/>
      <c r="C58" s="59">
        <f t="shared" si="0"/>
        <v>0</v>
      </c>
      <c r="D58" s="62">
        <f>SUMIF('XCT Master (100)'!A:A,$C58,'XCT Master (100)'!B:B)</f>
        <v>0</v>
      </c>
    </row>
    <row r="59" spans="1:4" x14ac:dyDescent="0.2">
      <c r="A59" s="55"/>
      <c r="B59" s="57"/>
      <c r="C59" s="59">
        <f t="shared" si="0"/>
        <v>0</v>
      </c>
      <c r="D59" s="62">
        <f>SUMIF('XCT Master (100)'!A:A,$C59,'XCT Master (100)'!B:B)</f>
        <v>0</v>
      </c>
    </row>
    <row r="60" spans="1:4" x14ac:dyDescent="0.2">
      <c r="A60" s="55"/>
      <c r="B60" s="57"/>
      <c r="C60" s="59">
        <f t="shared" si="0"/>
        <v>0</v>
      </c>
      <c r="D60" s="62">
        <f>SUMIF('XCT Master (100)'!A:A,$C60,'XCT Master (100)'!B:B)</f>
        <v>0</v>
      </c>
    </row>
    <row r="61" spans="1:4" x14ac:dyDescent="0.2">
      <c r="A61" s="55"/>
      <c r="B61" s="57"/>
      <c r="C61" s="59">
        <f t="shared" si="0"/>
        <v>0</v>
      </c>
      <c r="D61" s="62">
        <f>SUMIF('XCT Master (100)'!A:A,$C61,'XCT Master (100)'!B:B)</f>
        <v>0</v>
      </c>
    </row>
    <row r="62" spans="1:4" x14ac:dyDescent="0.2">
      <c r="A62" s="55"/>
      <c r="B62" s="57"/>
      <c r="C62" s="59">
        <f t="shared" si="0"/>
        <v>0</v>
      </c>
      <c r="D62" s="62">
        <f>SUMIF('XCT Master (100)'!A:A,$C62,'XCT Master (100)'!B:B)</f>
        <v>0</v>
      </c>
    </row>
    <row r="63" spans="1:4" x14ac:dyDescent="0.2">
      <c r="A63" s="55"/>
      <c r="B63" s="57"/>
      <c r="C63" s="59">
        <f t="shared" si="0"/>
        <v>0</v>
      </c>
      <c r="D63" s="62">
        <f>SUMIF('XCT Master (100)'!A:A,$C63,'XCT Master (100)'!B:B)</f>
        <v>0</v>
      </c>
    </row>
    <row r="64" spans="1:4" x14ac:dyDescent="0.2">
      <c r="A64" s="55"/>
      <c r="B64" s="57"/>
      <c r="C64" s="59">
        <f t="shared" si="0"/>
        <v>0</v>
      </c>
      <c r="D64" s="62">
        <f>SUMIF('XCT Master (100)'!A:A,$C64,'XCT Master (100)'!B:B)</f>
        <v>0</v>
      </c>
    </row>
    <row r="65" spans="1:4" x14ac:dyDescent="0.2">
      <c r="A65" s="55"/>
      <c r="B65" s="57"/>
      <c r="C65" s="59">
        <f t="shared" si="0"/>
        <v>0</v>
      </c>
      <c r="D65" s="62">
        <f>SUMIF('XCT Master (100)'!A:A,$C65,'XCT Master (100)'!B:B)</f>
        <v>0</v>
      </c>
    </row>
    <row r="66" spans="1:4" x14ac:dyDescent="0.2">
      <c r="A66" s="55"/>
      <c r="B66" s="57"/>
      <c r="C66" s="59">
        <f t="shared" ref="C66:C100" si="1">(ROUNDDOWN(B66,0)*60)+((B66-ROUNDDOWN(B66,0))*100)</f>
        <v>0</v>
      </c>
      <c r="D66" s="62">
        <f>SUMIF('XCT Master (100)'!A:A,$C66,'XCT Master (100)'!B:B)</f>
        <v>0</v>
      </c>
    </row>
    <row r="67" spans="1:4" x14ac:dyDescent="0.2">
      <c r="A67" s="55"/>
      <c r="B67" s="57"/>
      <c r="C67" s="59">
        <f t="shared" si="1"/>
        <v>0</v>
      </c>
      <c r="D67" s="62">
        <f>SUMIF('XCT Master (100)'!A:A,$C67,'XCT Master (100)'!B:B)</f>
        <v>0</v>
      </c>
    </row>
    <row r="68" spans="1:4" x14ac:dyDescent="0.2">
      <c r="A68" s="55"/>
      <c r="B68" s="57"/>
      <c r="C68" s="59">
        <f t="shared" si="1"/>
        <v>0</v>
      </c>
      <c r="D68" s="62">
        <f>SUMIF('XCT Master (100)'!A:A,$C68,'XCT Master (100)'!B:B)</f>
        <v>0</v>
      </c>
    </row>
    <row r="69" spans="1:4" x14ac:dyDescent="0.2">
      <c r="A69" s="55"/>
      <c r="B69" s="57"/>
      <c r="C69" s="59">
        <f t="shared" si="1"/>
        <v>0</v>
      </c>
      <c r="D69" s="62">
        <f>SUMIF('XCT Master (100)'!A:A,$C69,'XCT Master (100)'!B:B)</f>
        <v>0</v>
      </c>
    </row>
    <row r="70" spans="1:4" x14ac:dyDescent="0.2">
      <c r="A70" s="55"/>
      <c r="B70" s="57"/>
      <c r="C70" s="59">
        <f t="shared" si="1"/>
        <v>0</v>
      </c>
      <c r="D70" s="62">
        <f>SUMIF('XCT Master (100)'!A:A,$C70,'XCT Master (100)'!B:B)</f>
        <v>0</v>
      </c>
    </row>
    <row r="71" spans="1:4" x14ac:dyDescent="0.2">
      <c r="A71" s="55"/>
      <c r="B71" s="57"/>
      <c r="C71" s="59">
        <f t="shared" si="1"/>
        <v>0</v>
      </c>
      <c r="D71" s="62">
        <f>SUMIF('XCT Master (100)'!A:A,$C71,'XCT Master (100)'!B:B)</f>
        <v>0</v>
      </c>
    </row>
    <row r="72" spans="1:4" x14ac:dyDescent="0.2">
      <c r="A72" s="55"/>
      <c r="B72" s="57"/>
      <c r="C72" s="59">
        <f t="shared" si="1"/>
        <v>0</v>
      </c>
      <c r="D72" s="62">
        <f>SUMIF('XCT Master (100)'!A:A,$C72,'XCT Master (100)'!B:B)</f>
        <v>0</v>
      </c>
    </row>
    <row r="73" spans="1:4" x14ac:dyDescent="0.2">
      <c r="A73" s="55"/>
      <c r="B73" s="57"/>
      <c r="C73" s="59">
        <f t="shared" si="1"/>
        <v>0</v>
      </c>
      <c r="D73" s="62">
        <f>SUMIF('XCT Master (100)'!A:A,$C73,'XCT Master (100)'!B:B)</f>
        <v>0</v>
      </c>
    </row>
    <row r="74" spans="1:4" x14ac:dyDescent="0.2">
      <c r="A74" s="55"/>
      <c r="B74" s="57"/>
      <c r="C74" s="59">
        <f t="shared" si="1"/>
        <v>0</v>
      </c>
      <c r="D74" s="62">
        <f>SUMIF('XCT Master (100)'!A:A,$C74,'XCT Master (100)'!B:B)</f>
        <v>0</v>
      </c>
    </row>
    <row r="75" spans="1:4" x14ac:dyDescent="0.2">
      <c r="A75" s="55"/>
      <c r="B75" s="57"/>
      <c r="C75" s="59">
        <f t="shared" si="1"/>
        <v>0</v>
      </c>
      <c r="D75" s="62">
        <f>SUMIF('XCT Master (100)'!A:A,$C75,'XCT Master (100)'!B:B)</f>
        <v>0</v>
      </c>
    </row>
    <row r="76" spans="1:4" x14ac:dyDescent="0.2">
      <c r="A76" s="55"/>
      <c r="B76" s="57"/>
      <c r="C76" s="59">
        <f t="shared" si="1"/>
        <v>0</v>
      </c>
      <c r="D76" s="62">
        <f>SUMIF('XCT Master (100)'!A:A,$C76,'XCT Master (100)'!B:B)</f>
        <v>0</v>
      </c>
    </row>
    <row r="77" spans="1:4" x14ac:dyDescent="0.2">
      <c r="A77" s="55"/>
      <c r="B77" s="57"/>
      <c r="C77" s="59">
        <f t="shared" si="1"/>
        <v>0</v>
      </c>
      <c r="D77" s="62">
        <f>SUMIF('XCT Master (100)'!A:A,$C77,'XCT Master (100)'!B:B)</f>
        <v>0</v>
      </c>
    </row>
    <row r="78" spans="1:4" x14ac:dyDescent="0.2">
      <c r="A78" s="55"/>
      <c r="B78" s="57"/>
      <c r="C78" s="59">
        <f t="shared" si="1"/>
        <v>0</v>
      </c>
      <c r="D78" s="62">
        <f>SUMIF('XCT Master (100)'!A:A,$C78,'XCT Master (100)'!B:B)</f>
        <v>0</v>
      </c>
    </row>
    <row r="79" spans="1:4" x14ac:dyDescent="0.2">
      <c r="A79" s="55"/>
      <c r="B79" s="57"/>
      <c r="C79" s="59">
        <f t="shared" si="1"/>
        <v>0</v>
      </c>
      <c r="D79" s="62">
        <f>SUMIF('XCT Master (100)'!A:A,$C79,'XCT Master (100)'!B:B)</f>
        <v>0</v>
      </c>
    </row>
    <row r="80" spans="1:4" x14ac:dyDescent="0.2">
      <c r="A80" s="55"/>
      <c r="B80" s="57"/>
      <c r="C80" s="59">
        <f t="shared" si="1"/>
        <v>0</v>
      </c>
      <c r="D80" s="62">
        <f>SUMIF('XCT Master (100)'!A:A,$C80,'XCT Master (100)'!B:B)</f>
        <v>0</v>
      </c>
    </row>
    <row r="81" spans="1:4" x14ac:dyDescent="0.2">
      <c r="A81" s="55"/>
      <c r="B81" s="57"/>
      <c r="C81" s="59">
        <f t="shared" si="1"/>
        <v>0</v>
      </c>
      <c r="D81" s="62">
        <f>SUMIF('XCT Master (100)'!A:A,$C81,'XCT Master (100)'!B:B)</f>
        <v>0</v>
      </c>
    </row>
    <row r="82" spans="1:4" x14ac:dyDescent="0.2">
      <c r="A82" s="55"/>
      <c r="B82" s="57"/>
      <c r="C82" s="59">
        <f t="shared" si="1"/>
        <v>0</v>
      </c>
      <c r="D82" s="62">
        <f>SUMIF('XCT Master (100)'!A:A,$C82,'XCT Master (100)'!B:B)</f>
        <v>0</v>
      </c>
    </row>
    <row r="83" spans="1:4" x14ac:dyDescent="0.2">
      <c r="A83" s="55"/>
      <c r="B83" s="57"/>
      <c r="C83" s="59">
        <f t="shared" si="1"/>
        <v>0</v>
      </c>
      <c r="D83" s="62">
        <f>SUMIF('XCT Master (100)'!A:A,$C83,'XCT Master (100)'!B:B)</f>
        <v>0</v>
      </c>
    </row>
    <row r="84" spans="1:4" x14ac:dyDescent="0.2">
      <c r="A84" s="55"/>
      <c r="B84" s="57"/>
      <c r="C84" s="59">
        <f t="shared" si="1"/>
        <v>0</v>
      </c>
      <c r="D84" s="62">
        <f>SUMIF('XCT Master (100)'!A:A,$C84,'XCT Master (100)'!B:B)</f>
        <v>0</v>
      </c>
    </row>
    <row r="85" spans="1:4" x14ac:dyDescent="0.2">
      <c r="A85" s="55"/>
      <c r="B85" s="57"/>
      <c r="C85" s="59">
        <f t="shared" si="1"/>
        <v>0</v>
      </c>
      <c r="D85" s="62">
        <f>SUMIF('XCT Master (100)'!A:A,$C85,'XCT Master (100)'!B:B)</f>
        <v>0</v>
      </c>
    </row>
    <row r="86" spans="1:4" x14ac:dyDescent="0.2">
      <c r="A86" s="55"/>
      <c r="B86" s="57"/>
      <c r="C86" s="59">
        <f t="shared" si="1"/>
        <v>0</v>
      </c>
      <c r="D86" s="62">
        <f>SUMIF('XCT Master (100)'!A:A,$C86,'XCT Master (100)'!B:B)</f>
        <v>0</v>
      </c>
    </row>
    <row r="87" spans="1:4" x14ac:dyDescent="0.2">
      <c r="A87" s="55"/>
      <c r="B87" s="57"/>
      <c r="C87" s="59">
        <f t="shared" si="1"/>
        <v>0</v>
      </c>
      <c r="D87" s="62">
        <f>SUMIF('XCT Master (100)'!A:A,$C87,'XCT Master (100)'!B:B)</f>
        <v>0</v>
      </c>
    </row>
    <row r="88" spans="1:4" x14ac:dyDescent="0.2">
      <c r="A88" s="55"/>
      <c r="B88" s="57"/>
      <c r="C88" s="59">
        <f t="shared" si="1"/>
        <v>0</v>
      </c>
      <c r="D88" s="62">
        <f>SUMIF('XCT Master (100)'!A:A,$C88,'XCT Master (100)'!B:B)</f>
        <v>0</v>
      </c>
    </row>
    <row r="89" spans="1:4" x14ac:dyDescent="0.2">
      <c r="A89" s="55"/>
      <c r="B89" s="57"/>
      <c r="C89" s="59">
        <f t="shared" si="1"/>
        <v>0</v>
      </c>
      <c r="D89" s="62">
        <f>SUMIF('XCT Master (100)'!A:A,$C89,'XCT Master (100)'!B:B)</f>
        <v>0</v>
      </c>
    </row>
    <row r="90" spans="1:4" x14ac:dyDescent="0.2">
      <c r="A90" s="55"/>
      <c r="B90" s="57"/>
      <c r="C90" s="59">
        <f t="shared" si="1"/>
        <v>0</v>
      </c>
      <c r="D90" s="62">
        <f>SUMIF('XCT Master (100)'!A:A,$C90,'XCT Master (100)'!B:B)</f>
        <v>0</v>
      </c>
    </row>
    <row r="91" spans="1:4" x14ac:dyDescent="0.2">
      <c r="A91" s="55"/>
      <c r="B91" s="57"/>
      <c r="C91" s="59">
        <f t="shared" si="1"/>
        <v>0</v>
      </c>
      <c r="D91" s="62">
        <f>SUMIF('XCT Master (100)'!A:A,$C91,'XCT Master (100)'!B:B)</f>
        <v>0</v>
      </c>
    </row>
    <row r="92" spans="1:4" x14ac:dyDescent="0.2">
      <c r="A92" s="55"/>
      <c r="B92" s="57"/>
      <c r="C92" s="59">
        <f t="shared" si="1"/>
        <v>0</v>
      </c>
      <c r="D92" s="62">
        <f>SUMIF('XCT Master (100)'!A:A,$C92,'XCT Master (100)'!B:B)</f>
        <v>0</v>
      </c>
    </row>
    <row r="93" spans="1:4" x14ac:dyDescent="0.2">
      <c r="A93" s="55"/>
      <c r="B93" s="57"/>
      <c r="C93" s="59">
        <f t="shared" si="1"/>
        <v>0</v>
      </c>
      <c r="D93" s="62">
        <f>SUMIF('XCT Master (100)'!A:A,$C93,'XCT Master (100)'!B:B)</f>
        <v>0</v>
      </c>
    </row>
    <row r="94" spans="1:4" x14ac:dyDescent="0.2">
      <c r="A94" s="55"/>
      <c r="B94" s="57"/>
      <c r="C94" s="59">
        <f t="shared" si="1"/>
        <v>0</v>
      </c>
      <c r="D94" s="62">
        <f>SUMIF('XCT Master (100)'!A:A,$C94,'XCT Master (100)'!B:B)</f>
        <v>0</v>
      </c>
    </row>
    <row r="95" spans="1:4" x14ac:dyDescent="0.2">
      <c r="A95" s="55"/>
      <c r="B95" s="57"/>
      <c r="C95" s="59">
        <f t="shared" si="1"/>
        <v>0</v>
      </c>
      <c r="D95" s="62">
        <f>SUMIF('XCT Master (100)'!A:A,$C95,'XCT Master (100)'!B:B)</f>
        <v>0</v>
      </c>
    </row>
    <row r="96" spans="1:4" x14ac:dyDescent="0.2">
      <c r="A96" s="55"/>
      <c r="B96" s="57"/>
      <c r="C96" s="59">
        <f t="shared" si="1"/>
        <v>0</v>
      </c>
      <c r="D96" s="62">
        <f>SUMIF('XCT Master (100)'!A:A,$C96,'XCT Master (100)'!B:B)</f>
        <v>0</v>
      </c>
    </row>
    <row r="97" spans="1:4" x14ac:dyDescent="0.2">
      <c r="A97" s="55"/>
      <c r="B97" s="57"/>
      <c r="C97" s="59">
        <f t="shared" si="1"/>
        <v>0</v>
      </c>
      <c r="D97" s="62">
        <f>SUMIF('XCT Master (100)'!A:A,$C97,'XCT Master (100)'!B:B)</f>
        <v>0</v>
      </c>
    </row>
    <row r="98" spans="1:4" x14ac:dyDescent="0.2">
      <c r="A98" s="55"/>
      <c r="B98" s="57"/>
      <c r="C98" s="59">
        <f t="shared" si="1"/>
        <v>0</v>
      </c>
      <c r="D98" s="62">
        <f>SUMIF('XCT Master (100)'!A:A,$C98,'XCT Master (100)'!B:B)</f>
        <v>0</v>
      </c>
    </row>
    <row r="99" spans="1:4" x14ac:dyDescent="0.2">
      <c r="A99" s="55"/>
      <c r="B99" s="57"/>
      <c r="C99" s="59">
        <f t="shared" si="1"/>
        <v>0</v>
      </c>
      <c r="D99" s="62">
        <f>SUMIF('XCT Master (100)'!A:A,$C99,'XCT Master (100)'!B:B)</f>
        <v>0</v>
      </c>
    </row>
    <row r="100" spans="1:4" x14ac:dyDescent="0.2">
      <c r="A100" s="55"/>
      <c r="B100" s="57"/>
      <c r="C100" s="59">
        <f t="shared" si="1"/>
        <v>0</v>
      </c>
      <c r="D100" s="62">
        <f>SUMIF('XCT Master (100)'!A:A,$C100,'XCT Master (100)'!B:B)</f>
        <v>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C000"/>
  </sheetPr>
  <dimension ref="A1:H120"/>
  <sheetViews>
    <sheetView zoomScaleNormal="100" workbookViewId="0">
      <pane ySplit="1" topLeftCell="A22" activePane="bottomLeft" state="frozen"/>
      <selection activeCell="K21" sqref="K21"/>
      <selection pane="bottomLeft" activeCell="A49" sqref="A49"/>
    </sheetView>
  </sheetViews>
  <sheetFormatPr defaultRowHeight="15" x14ac:dyDescent="0.2"/>
  <cols>
    <col min="1" max="1" width="13.85546875" style="44" customWidth="1"/>
    <col min="2" max="2" width="13.85546875" style="45" customWidth="1"/>
    <col min="3" max="3" width="13.85546875" style="46" customWidth="1"/>
    <col min="4" max="4" width="13.85546875" style="45" customWidth="1"/>
    <col min="6" max="6" width="18.5625" customWidth="1"/>
    <col min="7" max="7" width="8.875" customWidth="1"/>
  </cols>
  <sheetData>
    <row r="1" spans="1:8" s="52" customFormat="1" x14ac:dyDescent="0.2">
      <c r="A1" s="49" t="s">
        <v>21</v>
      </c>
      <c r="B1" s="50" t="s">
        <v>18</v>
      </c>
      <c r="C1" s="51" t="s">
        <v>29</v>
      </c>
      <c r="D1" s="50" t="s">
        <v>30</v>
      </c>
      <c r="F1" s="60" t="s">
        <v>33</v>
      </c>
      <c r="G1" s="63">
        <v>200</v>
      </c>
    </row>
    <row r="2" spans="1:8" x14ac:dyDescent="0.2">
      <c r="A2" s="92">
        <v>152</v>
      </c>
      <c r="B2" s="93">
        <v>133</v>
      </c>
      <c r="C2" s="46">
        <f>B2/$G$1</f>
        <v>0.66500000000000004</v>
      </c>
      <c r="D2" s="45">
        <f>ROUND(100-(B2/$G$1*100),1)</f>
        <v>33.5</v>
      </c>
    </row>
    <row r="3" spans="1:8" x14ac:dyDescent="0.2">
      <c r="A3" s="92">
        <v>153</v>
      </c>
      <c r="B3" s="93">
        <v>129</v>
      </c>
      <c r="C3" s="46">
        <f>B3/$G$1</f>
        <v>0.64500000000000002</v>
      </c>
      <c r="D3" s="45">
        <f>ROUND(100-(B3/$G$1*100),1)</f>
        <v>35.5</v>
      </c>
      <c r="H3" s="98"/>
    </row>
    <row r="4" spans="1:8" x14ac:dyDescent="0.2">
      <c r="A4" s="92">
        <v>154</v>
      </c>
      <c r="B4" s="93">
        <v>131.5</v>
      </c>
      <c r="C4" s="46">
        <f>B4/$G$1</f>
        <v>0.65749999999999997</v>
      </c>
      <c r="D4" s="45">
        <f>ROUND(100-(B4/$G$1*100),1)</f>
        <v>34.299999999999997</v>
      </c>
      <c r="H4" s="98"/>
    </row>
    <row r="5" spans="1:8" x14ac:dyDescent="0.2">
      <c r="A5" s="92">
        <v>155</v>
      </c>
      <c r="B5" s="93">
        <v>146</v>
      </c>
      <c r="C5" s="46">
        <f>B5/$G$1</f>
        <v>0.73</v>
      </c>
      <c r="D5" s="45">
        <f>ROUND(100-(B5/$G$1*100),1)</f>
        <v>27</v>
      </c>
      <c r="H5" s="98"/>
    </row>
    <row r="6" spans="1:8" x14ac:dyDescent="0.2">
      <c r="A6" s="92">
        <v>156</v>
      </c>
      <c r="B6" s="93">
        <v>132.5</v>
      </c>
      <c r="C6" s="46">
        <f>B6/$G$1</f>
        <v>0.66249999999999998</v>
      </c>
      <c r="D6" s="45">
        <f>ROUND(100-(B6/$G$1*100),1)</f>
        <v>33.799999999999997</v>
      </c>
      <c r="H6" s="98"/>
    </row>
    <row r="7" spans="1:8" x14ac:dyDescent="0.2">
      <c r="A7" s="92">
        <v>157</v>
      </c>
      <c r="B7" s="93">
        <v>128</v>
      </c>
      <c r="C7" s="46">
        <f>B7/$G$1</f>
        <v>0.64</v>
      </c>
      <c r="D7" s="45">
        <f>ROUND(100-(B7/$G$1*100),1)</f>
        <v>36</v>
      </c>
      <c r="H7" s="98"/>
    </row>
    <row r="8" spans="1:8" x14ac:dyDescent="0.2">
      <c r="A8" s="94">
        <v>158</v>
      </c>
      <c r="B8" s="95">
        <v>139.5</v>
      </c>
      <c r="C8" s="46">
        <f>B8/$G$1</f>
        <v>0.69750000000000001</v>
      </c>
      <c r="D8" s="45">
        <f>ROUND(100-(B8/$G$1*100),1)</f>
        <v>30.3</v>
      </c>
      <c r="H8" s="98"/>
    </row>
    <row r="9" spans="1:8" x14ac:dyDescent="0.2">
      <c r="A9" s="94">
        <v>159</v>
      </c>
      <c r="B9" s="95">
        <v>145.5</v>
      </c>
      <c r="C9" s="46">
        <f>B9/$G$1</f>
        <v>0.72750000000000004</v>
      </c>
      <c r="D9" s="45">
        <f>ROUND(100-(B9/$G$1*100),1)</f>
        <v>27.3</v>
      </c>
      <c r="H9" s="98"/>
    </row>
    <row r="10" spans="1:8" x14ac:dyDescent="0.2">
      <c r="A10" s="94">
        <v>160</v>
      </c>
      <c r="B10" s="95">
        <v>126</v>
      </c>
      <c r="C10" s="46">
        <f>B10/$G$1</f>
        <v>0.63</v>
      </c>
      <c r="D10" s="45">
        <f>ROUND(100-(B10/$G$1*100),1)</f>
        <v>37</v>
      </c>
      <c r="H10" s="98"/>
    </row>
    <row r="11" spans="1:8" x14ac:dyDescent="0.2">
      <c r="A11" s="94">
        <v>161</v>
      </c>
      <c r="B11" s="48">
        <v>145</v>
      </c>
      <c r="C11" s="46">
        <f>B11/$G$1</f>
        <v>0.72499999999999998</v>
      </c>
      <c r="D11" s="45">
        <f>ROUND(100-(B11/$G$1*100),1)</f>
        <v>27.5</v>
      </c>
      <c r="H11" s="98"/>
    </row>
    <row r="12" spans="1:8" x14ac:dyDescent="0.2">
      <c r="A12" s="94">
        <v>162</v>
      </c>
      <c r="B12" s="48">
        <v>134</v>
      </c>
      <c r="C12" s="46">
        <f>B12/$G$1</f>
        <v>0.67</v>
      </c>
      <c r="D12" s="45">
        <f>ROUND(100-(B12/$G$1*100),1)</f>
        <v>33</v>
      </c>
      <c r="H12" s="98"/>
    </row>
    <row r="13" spans="1:8" x14ac:dyDescent="0.2">
      <c r="A13" s="94">
        <v>163</v>
      </c>
      <c r="B13" s="48">
        <v>140.5</v>
      </c>
      <c r="C13" s="46">
        <f>B13/$G$1</f>
        <v>0.70250000000000001</v>
      </c>
      <c r="D13" s="45">
        <f>ROUND(100-(B13/$G$1*100),1)</f>
        <v>29.8</v>
      </c>
      <c r="H13" s="98"/>
    </row>
    <row r="14" spans="1:8" x14ac:dyDescent="0.2">
      <c r="A14" s="94">
        <v>164</v>
      </c>
      <c r="B14" s="48">
        <v>140.5</v>
      </c>
      <c r="C14" s="46">
        <f>B14/$G$1</f>
        <v>0.70250000000000001</v>
      </c>
      <c r="D14" s="45">
        <f>ROUND(100-(B14/$G$1*100),1)</f>
        <v>29.8</v>
      </c>
      <c r="H14" s="98"/>
    </row>
    <row r="15" spans="1:8" x14ac:dyDescent="0.2">
      <c r="A15" s="97">
        <v>165</v>
      </c>
      <c r="B15" s="48">
        <v>136.5</v>
      </c>
      <c r="C15" s="46">
        <f>B15/$G$1</f>
        <v>0.6825</v>
      </c>
      <c r="D15" s="45">
        <f>ROUND(100-(B15/$G$1*100),1)</f>
        <v>31.8</v>
      </c>
      <c r="H15" s="98"/>
    </row>
    <row r="16" spans="1:8" x14ac:dyDescent="0.2">
      <c r="A16" s="97">
        <v>166</v>
      </c>
      <c r="B16" s="48">
        <v>135.5</v>
      </c>
      <c r="C16" s="46">
        <f>B16/$G$1</f>
        <v>0.67749999999999999</v>
      </c>
      <c r="D16" s="45">
        <f>ROUND(100-(B16/$G$1*100),1)</f>
        <v>32.299999999999997</v>
      </c>
      <c r="H16" s="98"/>
    </row>
    <row r="17" spans="1:8" x14ac:dyDescent="0.2">
      <c r="A17" s="97">
        <v>167</v>
      </c>
      <c r="B17" s="48">
        <v>119</v>
      </c>
      <c r="C17" s="46">
        <f>B17/$G$1</f>
        <v>0.59499999999999997</v>
      </c>
      <c r="D17" s="45">
        <f>ROUND(100-(B17/$G$1*100),1)</f>
        <v>40.5</v>
      </c>
      <c r="H17" s="98"/>
    </row>
    <row r="18" spans="1:8" x14ac:dyDescent="0.2">
      <c r="A18" s="99">
        <v>168</v>
      </c>
      <c r="B18" s="48">
        <v>125</v>
      </c>
      <c r="C18" s="46">
        <f>B18/$G$1</f>
        <v>0.625</v>
      </c>
      <c r="D18" s="45">
        <f>ROUND(100-(B18/$G$1*100),1)</f>
        <v>37.5</v>
      </c>
      <c r="H18" s="98"/>
    </row>
    <row r="19" spans="1:8" x14ac:dyDescent="0.2">
      <c r="A19" s="99">
        <v>169</v>
      </c>
      <c r="B19" s="48">
        <v>132</v>
      </c>
      <c r="C19" s="46">
        <f>B19/$G$1</f>
        <v>0.66</v>
      </c>
      <c r="D19" s="45">
        <f>ROUND(100-(B19/$G$1*100),1)</f>
        <v>34</v>
      </c>
      <c r="H19" s="98"/>
    </row>
    <row r="20" spans="1:8" x14ac:dyDescent="0.2">
      <c r="A20" s="47">
        <v>170</v>
      </c>
      <c r="B20" s="48">
        <v>135.5</v>
      </c>
      <c r="C20" s="46">
        <f>B20/$G$1</f>
        <v>0.67749999999999999</v>
      </c>
      <c r="D20" s="45">
        <f>ROUND(100-(B20/$G$1*100),1)</f>
        <v>32.299999999999997</v>
      </c>
      <c r="H20" s="98"/>
    </row>
    <row r="21" spans="1:8" x14ac:dyDescent="0.2">
      <c r="A21" s="47">
        <v>201</v>
      </c>
      <c r="B21" s="100">
        <v>128.5</v>
      </c>
      <c r="C21" s="46">
        <f>B21/$G$1</f>
        <v>0.64249999999999996</v>
      </c>
      <c r="D21" s="45">
        <f>ROUND(100-(B21/$G$1*100),1)</f>
        <v>35.799999999999997</v>
      </c>
      <c r="H21" s="98"/>
    </row>
    <row r="22" spans="1:8" x14ac:dyDescent="0.2">
      <c r="A22" s="47">
        <v>203</v>
      </c>
      <c r="B22" s="100">
        <v>141.5</v>
      </c>
      <c r="C22" s="46">
        <f>B22/$G$1</f>
        <v>0.70750000000000002</v>
      </c>
      <c r="D22" s="45">
        <f>ROUND(100-(B22/$G$1*100),1)</f>
        <v>29.3</v>
      </c>
      <c r="H22" s="98"/>
    </row>
    <row r="23" spans="1:8" x14ac:dyDescent="0.2">
      <c r="A23" s="47">
        <v>204</v>
      </c>
      <c r="B23" s="100">
        <v>139</v>
      </c>
      <c r="C23" s="46">
        <f>B23/$G$1</f>
        <v>0.69499999999999995</v>
      </c>
      <c r="D23" s="45">
        <f>ROUND(100-(B23/$G$1*100),1)</f>
        <v>30.5</v>
      </c>
      <c r="H23" s="98"/>
    </row>
    <row r="24" spans="1:8" x14ac:dyDescent="0.2">
      <c r="A24" s="47">
        <v>205</v>
      </c>
      <c r="B24" s="48">
        <v>129</v>
      </c>
      <c r="C24" s="46">
        <f>B24/$G$1</f>
        <v>0.64500000000000002</v>
      </c>
      <c r="D24" s="45">
        <f>ROUND(100-(B24/$G$1*100),1)</f>
        <v>35.5</v>
      </c>
      <c r="H24" s="98"/>
    </row>
    <row r="25" spans="1:8" x14ac:dyDescent="0.2">
      <c r="A25" s="47">
        <v>206</v>
      </c>
      <c r="B25" s="48">
        <v>133.5</v>
      </c>
      <c r="C25" s="46">
        <f>B25/$G$1</f>
        <v>0.66749999999999998</v>
      </c>
      <c r="D25" s="45">
        <f>ROUND(100-(B25/$G$1*100),1)</f>
        <v>33.299999999999997</v>
      </c>
      <c r="H25" s="98"/>
    </row>
    <row r="26" spans="1:8" x14ac:dyDescent="0.2">
      <c r="A26" s="47">
        <v>207</v>
      </c>
      <c r="B26" s="100">
        <v>134.5</v>
      </c>
      <c r="C26" s="46">
        <f>B26/$G$1</f>
        <v>0.67249999999999999</v>
      </c>
      <c r="D26" s="45">
        <f>ROUND(100-(B26/$G$1*100),1)</f>
        <v>32.799999999999997</v>
      </c>
      <c r="H26" s="98"/>
    </row>
    <row r="27" spans="1:8" x14ac:dyDescent="0.2">
      <c r="A27" s="47">
        <v>208</v>
      </c>
      <c r="B27" s="100">
        <v>131.5</v>
      </c>
      <c r="C27" s="46">
        <f>B27/$G$1</f>
        <v>0.65749999999999997</v>
      </c>
      <c r="D27" s="45">
        <f>ROUND(100-(B27/$G$1*100),1)</f>
        <v>34.299999999999997</v>
      </c>
      <c r="H27" s="98"/>
    </row>
    <row r="28" spans="1:8" x14ac:dyDescent="0.2">
      <c r="A28" s="47">
        <v>209</v>
      </c>
      <c r="B28" s="100">
        <v>131</v>
      </c>
      <c r="C28" s="46">
        <f>B28/$G$1</f>
        <v>0.65500000000000003</v>
      </c>
      <c r="D28" s="45">
        <f>ROUND(100-(B28/$G$1*100),1)</f>
        <v>34.5</v>
      </c>
      <c r="H28" s="98"/>
    </row>
    <row r="29" spans="1:8" x14ac:dyDescent="0.2">
      <c r="A29" s="47">
        <v>210</v>
      </c>
      <c r="B29" s="100">
        <v>131</v>
      </c>
      <c r="C29" s="46">
        <f>B29/$G$1</f>
        <v>0.65500000000000003</v>
      </c>
      <c r="D29" s="45">
        <f>ROUND(100-(B29/$G$1*100),1)</f>
        <v>34.5</v>
      </c>
      <c r="H29" s="98"/>
    </row>
    <row r="30" spans="1:8" x14ac:dyDescent="0.2">
      <c r="A30" s="47">
        <v>211</v>
      </c>
      <c r="B30" s="48">
        <v>131</v>
      </c>
      <c r="C30" s="46">
        <f>B30/$G$1</f>
        <v>0.65500000000000003</v>
      </c>
      <c r="D30" s="45">
        <f>ROUND(100-(B30/$G$1*100),1)</f>
        <v>34.5</v>
      </c>
      <c r="H30" s="98"/>
    </row>
    <row r="31" spans="1:8" x14ac:dyDescent="0.2">
      <c r="A31" s="47">
        <v>212</v>
      </c>
      <c r="B31" s="48">
        <v>145.5</v>
      </c>
      <c r="C31" s="46">
        <f>B31/$G$1</f>
        <v>0.72750000000000004</v>
      </c>
      <c r="D31" s="45">
        <f>ROUND(100-(B31/$G$1*100),1)</f>
        <v>27.3</v>
      </c>
      <c r="H31" s="98"/>
    </row>
    <row r="32" spans="1:8" x14ac:dyDescent="0.2">
      <c r="A32" s="47">
        <v>213</v>
      </c>
      <c r="B32" s="48">
        <v>125.5</v>
      </c>
      <c r="C32" s="46">
        <f>B32/$G$1</f>
        <v>0.62749999999999995</v>
      </c>
      <c r="D32" s="45">
        <f>ROUND(100-(B32/$G$1*100),1)</f>
        <v>37.299999999999997</v>
      </c>
      <c r="H32" s="98"/>
    </row>
    <row r="33" spans="1:8" x14ac:dyDescent="0.2">
      <c r="A33" s="47">
        <v>214</v>
      </c>
      <c r="B33" s="48">
        <v>124.5</v>
      </c>
      <c r="C33" s="46">
        <f>B33/$G$1</f>
        <v>0.62250000000000005</v>
      </c>
      <c r="D33" s="45">
        <f>ROUND(100-(B33/$G$1*100),1)</f>
        <v>37.799999999999997</v>
      </c>
      <c r="H33" s="98"/>
    </row>
    <row r="34" spans="1:8" x14ac:dyDescent="0.2">
      <c r="A34" s="47">
        <v>215</v>
      </c>
      <c r="B34" s="48">
        <v>131.5</v>
      </c>
      <c r="C34" s="46">
        <f>B34/$G$1</f>
        <v>0.65749999999999997</v>
      </c>
      <c r="D34" s="45">
        <f>ROUND(100-(B34/$G$1*100),1)</f>
        <v>34.299999999999997</v>
      </c>
      <c r="H34" s="98"/>
    </row>
    <row r="35" spans="1:8" x14ac:dyDescent="0.2">
      <c r="A35" s="47">
        <v>216</v>
      </c>
      <c r="B35" s="48">
        <v>130.5</v>
      </c>
      <c r="C35" s="46">
        <f>B35/$G$1</f>
        <v>0.65249999999999997</v>
      </c>
      <c r="D35" s="45">
        <f>ROUND(100-(B35/$G$1*100),1)</f>
        <v>34.799999999999997</v>
      </c>
      <c r="H35" s="98"/>
    </row>
    <row r="36" spans="1:8" x14ac:dyDescent="0.2">
      <c r="A36" s="47">
        <v>218</v>
      </c>
      <c r="B36" s="48">
        <v>138</v>
      </c>
      <c r="C36" s="46">
        <f>B36/$G$1</f>
        <v>0.69</v>
      </c>
      <c r="D36" s="45">
        <f>ROUND(100-(B36/$G$1*100),1)</f>
        <v>31</v>
      </c>
      <c r="H36" s="98"/>
    </row>
    <row r="37" spans="1:8" x14ac:dyDescent="0.2">
      <c r="A37" s="47">
        <v>219</v>
      </c>
      <c r="B37" s="48">
        <v>137</v>
      </c>
      <c r="C37" s="46">
        <f>B37/$G$1</f>
        <v>0.68500000000000005</v>
      </c>
      <c r="D37" s="45">
        <f>ROUND(100-(B37/$G$1*100),1)</f>
        <v>31.5</v>
      </c>
      <c r="H37" s="98"/>
    </row>
    <row r="38" spans="1:8" x14ac:dyDescent="0.2">
      <c r="A38" s="47">
        <v>220</v>
      </c>
      <c r="B38" s="48">
        <v>144.5</v>
      </c>
      <c r="C38" s="46">
        <f>B38/$G$1</f>
        <v>0.72250000000000003</v>
      </c>
      <c r="D38" s="45">
        <f>ROUND(100-(B38/$G$1*100),1)</f>
        <v>27.8</v>
      </c>
      <c r="H38" s="98"/>
    </row>
    <row r="39" spans="1:8" x14ac:dyDescent="0.2">
      <c r="A39" s="47">
        <v>221</v>
      </c>
      <c r="B39" s="48">
        <v>141.5</v>
      </c>
      <c r="C39" s="46">
        <f>B39/$G$1</f>
        <v>0.70750000000000002</v>
      </c>
      <c r="D39" s="45">
        <f>ROUND(100-(B39/$G$1*100),1)</f>
        <v>29.3</v>
      </c>
      <c r="H39" s="98"/>
    </row>
    <row r="40" spans="1:8" x14ac:dyDescent="0.2">
      <c r="A40" s="47">
        <v>222</v>
      </c>
      <c r="B40" s="48">
        <v>126.5</v>
      </c>
      <c r="C40" s="46">
        <f>B40/$G$1</f>
        <v>0.63249999999999995</v>
      </c>
      <c r="D40" s="45">
        <f>ROUND(100-(B40/$G$1*100),1)</f>
        <v>36.799999999999997</v>
      </c>
      <c r="H40" s="98"/>
    </row>
    <row r="41" spans="1:8" x14ac:dyDescent="0.2">
      <c r="A41" s="47">
        <v>223</v>
      </c>
      <c r="B41" s="48">
        <v>116</v>
      </c>
      <c r="C41" s="46">
        <f>B41/$G$1</f>
        <v>0.57999999999999996</v>
      </c>
      <c r="D41" s="45">
        <f>ROUND(100-(B41/$G$1*100),1)</f>
        <v>42</v>
      </c>
      <c r="H41" s="98"/>
    </row>
    <row r="42" spans="1:8" x14ac:dyDescent="0.2">
      <c r="A42" s="47">
        <v>225</v>
      </c>
      <c r="B42" s="48">
        <v>110.5</v>
      </c>
      <c r="C42" s="46">
        <f>B42/$G$1</f>
        <v>0.55249999999999999</v>
      </c>
      <c r="D42" s="45">
        <f>ROUND(100-(B42/$G$1*100),1)</f>
        <v>44.8</v>
      </c>
      <c r="H42" s="98"/>
    </row>
    <row r="43" spans="1:8" x14ac:dyDescent="0.2">
      <c r="A43" s="47">
        <v>226</v>
      </c>
      <c r="B43" s="48">
        <v>102</v>
      </c>
      <c r="C43" s="46">
        <f>B43/$G$1</f>
        <v>0.51</v>
      </c>
      <c r="D43" s="45">
        <f>ROUND(100-(B43/$G$1*100),1)</f>
        <v>49</v>
      </c>
      <c r="H43" s="98"/>
    </row>
    <row r="44" spans="1:8" x14ac:dyDescent="0.2">
      <c r="A44" s="47">
        <v>227</v>
      </c>
      <c r="B44" s="48">
        <v>112</v>
      </c>
      <c r="C44" s="46">
        <f>B44/$G$1</f>
        <v>0.56000000000000005</v>
      </c>
      <c r="D44" s="45">
        <f>ROUND(100-(B44/$G$1*100),1)</f>
        <v>44</v>
      </c>
      <c r="H44" s="98"/>
    </row>
    <row r="45" spans="1:8" x14ac:dyDescent="0.2">
      <c r="A45" s="47">
        <v>228</v>
      </c>
      <c r="B45" s="48">
        <v>98</v>
      </c>
      <c r="C45" s="46">
        <f>B45/$G$1</f>
        <v>0.49</v>
      </c>
      <c r="D45" s="45">
        <f>ROUND(100-(B45/$G$1*100),1)</f>
        <v>51</v>
      </c>
      <c r="H45" s="98"/>
    </row>
    <row r="46" spans="1:8" x14ac:dyDescent="0.2">
      <c r="A46" s="47">
        <v>229</v>
      </c>
      <c r="B46" s="48">
        <v>111</v>
      </c>
      <c r="C46" s="46">
        <f>B46/$G$1</f>
        <v>0.55500000000000005</v>
      </c>
      <c r="D46" s="45">
        <f>ROUND(100-(B46/$G$1*100),1)</f>
        <v>44.5</v>
      </c>
      <c r="H46" s="98"/>
    </row>
    <row r="47" spans="1:8" x14ac:dyDescent="0.2">
      <c r="A47" s="47"/>
      <c r="B47" s="48"/>
      <c r="H47" s="98"/>
    </row>
    <row r="48" spans="1:8" x14ac:dyDescent="0.2">
      <c r="A48" s="47"/>
      <c r="B48" s="48"/>
      <c r="H48" s="98"/>
    </row>
    <row r="49" spans="1:8" x14ac:dyDescent="0.2">
      <c r="A49" s="47"/>
      <c r="B49" s="48"/>
      <c r="H49" s="98"/>
    </row>
    <row r="50" spans="1:8" x14ac:dyDescent="0.2">
      <c r="A50" s="47"/>
      <c r="B50" s="48"/>
      <c r="H50" s="98"/>
    </row>
    <row r="51" spans="1:8" x14ac:dyDescent="0.2">
      <c r="A51" s="47"/>
      <c r="B51" s="48"/>
      <c r="C51" s="46">
        <f>B51/$G$1</f>
        <v>0</v>
      </c>
      <c r="D51" s="45">
        <f>ROUND(100-(B51/$G$1*100),1)</f>
        <v>100</v>
      </c>
      <c r="H51" s="98"/>
    </row>
    <row r="52" spans="1:8" x14ac:dyDescent="0.2">
      <c r="A52" s="47"/>
      <c r="B52" s="48"/>
      <c r="C52" s="46">
        <f>B52/$G$1</f>
        <v>0</v>
      </c>
      <c r="D52" s="45">
        <f>ROUND(100-(B52/$G$1*100),1)</f>
        <v>100</v>
      </c>
      <c r="H52" s="98"/>
    </row>
    <row r="53" spans="1:8" x14ac:dyDescent="0.2">
      <c r="A53" s="47"/>
      <c r="B53" s="48"/>
      <c r="C53" s="46">
        <f>B53/$G$1</f>
        <v>0</v>
      </c>
      <c r="D53" s="45">
        <f>ROUND(100-(B53/$G$1*100),1)</f>
        <v>100</v>
      </c>
      <c r="H53" s="98"/>
    </row>
    <row r="54" spans="1:8" x14ac:dyDescent="0.2">
      <c r="A54" s="47"/>
      <c r="B54" s="48"/>
      <c r="C54" s="46">
        <f>B54/$G$1</f>
        <v>0</v>
      </c>
      <c r="D54" s="45">
        <f>ROUND(100-(B54/$G$1*100),1)</f>
        <v>100</v>
      </c>
      <c r="H54" s="98"/>
    </row>
    <row r="55" spans="1:8" x14ac:dyDescent="0.2">
      <c r="A55" s="47"/>
      <c r="B55" s="48"/>
      <c r="C55" s="46">
        <f>B55/$G$1</f>
        <v>0</v>
      </c>
      <c r="D55" s="45">
        <f>ROUND(100-(B55/$G$1*100),1)</f>
        <v>100</v>
      </c>
      <c r="H55" s="98"/>
    </row>
    <row r="56" spans="1:8" x14ac:dyDescent="0.2">
      <c r="A56" s="47"/>
      <c r="B56" s="48"/>
      <c r="C56" s="46">
        <f>B56/$G$1</f>
        <v>0</v>
      </c>
      <c r="D56" s="45">
        <f>ROUND(100-(B56/$G$1*100),1)</f>
        <v>100</v>
      </c>
      <c r="H56" s="98"/>
    </row>
    <row r="57" spans="1:8" x14ac:dyDescent="0.2">
      <c r="A57" s="47"/>
      <c r="B57" s="48"/>
      <c r="C57" s="46">
        <f>B57/$G$1</f>
        <v>0</v>
      </c>
      <c r="D57" s="45">
        <f>ROUND(100-(B57/$G$1*100),1)</f>
        <v>100</v>
      </c>
      <c r="H57" s="98"/>
    </row>
    <row r="58" spans="1:8" x14ac:dyDescent="0.2">
      <c r="A58" s="47"/>
      <c r="B58" s="48"/>
      <c r="C58" s="46">
        <f>B58/$G$1</f>
        <v>0</v>
      </c>
      <c r="D58" s="45">
        <f>ROUND(100-(B58/$G$1*100),1)</f>
        <v>100</v>
      </c>
      <c r="H58" s="98"/>
    </row>
    <row r="59" spans="1:8" x14ac:dyDescent="0.2">
      <c r="A59" s="47"/>
      <c r="B59" s="48"/>
      <c r="C59" s="46">
        <f>B59/$G$1</f>
        <v>0</v>
      </c>
      <c r="D59" s="45">
        <f>ROUND(100-(B59/$G$1*100),1)</f>
        <v>100</v>
      </c>
      <c r="H59" s="98"/>
    </row>
    <row r="60" spans="1:8" x14ac:dyDescent="0.2">
      <c r="A60" s="47"/>
      <c r="B60" s="48"/>
      <c r="C60" s="46">
        <f>B60/$G$1</f>
        <v>0</v>
      </c>
      <c r="D60" s="45">
        <f>ROUND(100-(B60/$G$1*100),1)</f>
        <v>100</v>
      </c>
      <c r="H60" s="98"/>
    </row>
    <row r="61" spans="1:8" x14ac:dyDescent="0.2">
      <c r="A61" s="47"/>
      <c r="B61" s="48"/>
      <c r="C61" s="46">
        <f>B61/$G$1</f>
        <v>0</v>
      </c>
      <c r="D61" s="45">
        <f>ROUND(100-(B61/$G$1*100),1)</f>
        <v>100</v>
      </c>
      <c r="H61" s="98"/>
    </row>
    <row r="62" spans="1:8" x14ac:dyDescent="0.2">
      <c r="A62" s="47"/>
      <c r="B62" s="48"/>
      <c r="C62" s="46">
        <f>B62/$G$1</f>
        <v>0</v>
      </c>
      <c r="D62" s="45">
        <f>ROUND(100-(B62/$G$1*100),1)</f>
        <v>100</v>
      </c>
      <c r="H62" s="98"/>
    </row>
    <row r="63" spans="1:8" x14ac:dyDescent="0.2">
      <c r="A63" s="47"/>
      <c r="B63" s="48"/>
      <c r="C63" s="46">
        <f>B63/$G$1</f>
        <v>0</v>
      </c>
      <c r="D63" s="45">
        <f>ROUND(100-(B63/$G$1*100),1)</f>
        <v>100</v>
      </c>
      <c r="H63" s="98"/>
    </row>
    <row r="64" spans="1:8" x14ac:dyDescent="0.2">
      <c r="A64" s="47"/>
      <c r="B64" s="48"/>
      <c r="C64" s="46">
        <f>B64/$G$1</f>
        <v>0</v>
      </c>
      <c r="D64" s="45">
        <f>ROUND(100-(B64/$G$1*100),1)</f>
        <v>100</v>
      </c>
      <c r="H64" s="98"/>
    </row>
    <row r="65" spans="1:8" x14ac:dyDescent="0.2">
      <c r="A65" s="47"/>
      <c r="B65" s="48"/>
      <c r="C65" s="46">
        <f>B65/$G$1</f>
        <v>0</v>
      </c>
      <c r="D65" s="45">
        <f>ROUND(100-(B65/$G$1*100),1)</f>
        <v>100</v>
      </c>
      <c r="H65" s="98"/>
    </row>
    <row r="66" spans="1:8" x14ac:dyDescent="0.2">
      <c r="A66" s="47"/>
      <c r="B66" s="48"/>
      <c r="C66" s="46">
        <f>B66/$G$1</f>
        <v>0</v>
      </c>
      <c r="D66" s="45">
        <f>ROUND(100-(B66/$G$1*100),1)</f>
        <v>100</v>
      </c>
      <c r="H66" s="98"/>
    </row>
    <row r="67" spans="1:8" x14ac:dyDescent="0.2">
      <c r="A67" s="47"/>
      <c r="B67" s="48"/>
      <c r="C67" s="46">
        <f>B67/$G$1</f>
        <v>0</v>
      </c>
      <c r="D67" s="45">
        <f>ROUND(100-(B67/$G$1*100),1)</f>
        <v>100</v>
      </c>
      <c r="H67" s="98"/>
    </row>
    <row r="68" spans="1:8" x14ac:dyDescent="0.2">
      <c r="A68" s="47"/>
      <c r="B68" s="48"/>
      <c r="C68" s="46">
        <f>B68/$G$1</f>
        <v>0</v>
      </c>
      <c r="D68" s="45">
        <f>ROUND(100-(B68/$G$1*100),1)</f>
        <v>100</v>
      </c>
      <c r="H68" s="98"/>
    </row>
    <row r="69" spans="1:8" x14ac:dyDescent="0.2">
      <c r="A69" s="47"/>
      <c r="B69" s="48"/>
      <c r="C69" s="46">
        <f>B69/$G$1</f>
        <v>0</v>
      </c>
      <c r="D69" s="45">
        <f>ROUND(100-(B69/$G$1*100),1)</f>
        <v>100</v>
      </c>
      <c r="H69" s="98"/>
    </row>
    <row r="70" spans="1:8" x14ac:dyDescent="0.2">
      <c r="A70" s="47"/>
      <c r="B70" s="48"/>
      <c r="C70" s="46">
        <f>B70/$G$1</f>
        <v>0</v>
      </c>
      <c r="D70" s="45">
        <f>ROUND(100-(B70/$G$1*100),1)</f>
        <v>100</v>
      </c>
      <c r="H70" s="98"/>
    </row>
    <row r="71" spans="1:8" x14ac:dyDescent="0.2">
      <c r="A71" s="47"/>
      <c r="B71" s="48"/>
      <c r="C71" s="46">
        <f>B71/$G$1</f>
        <v>0</v>
      </c>
      <c r="D71" s="45">
        <f>ROUND(100-(B71/$G$1*100),1)</f>
        <v>100</v>
      </c>
      <c r="H71" s="98"/>
    </row>
    <row r="72" spans="1:8" x14ac:dyDescent="0.2">
      <c r="A72" s="47"/>
      <c r="B72" s="48"/>
      <c r="C72" s="46">
        <f>B72/$G$1</f>
        <v>0</v>
      </c>
      <c r="D72" s="45">
        <f>ROUND(100-(B72/$G$1*100),1)</f>
        <v>100</v>
      </c>
      <c r="H72" s="98"/>
    </row>
    <row r="73" spans="1:8" x14ac:dyDescent="0.2">
      <c r="A73" s="47"/>
      <c r="B73" s="48"/>
      <c r="C73" s="46">
        <f>B73/$G$1</f>
        <v>0</v>
      </c>
      <c r="D73" s="45">
        <f>ROUND(100-(B73/$G$1*100),1)</f>
        <v>100</v>
      </c>
      <c r="H73" s="98"/>
    </row>
    <row r="74" spans="1:8" x14ac:dyDescent="0.2">
      <c r="A74" s="47"/>
      <c r="B74" s="48"/>
      <c r="C74" s="46">
        <f>B74/$G$1</f>
        <v>0</v>
      </c>
      <c r="D74" s="45">
        <f>ROUND(100-(B74/$G$1*100),1)</f>
        <v>100</v>
      </c>
      <c r="H74" s="98"/>
    </row>
    <row r="75" spans="1:8" x14ac:dyDescent="0.2">
      <c r="A75" s="47"/>
      <c r="B75" s="48"/>
      <c r="C75" s="46">
        <f>B75/$G$1</f>
        <v>0</v>
      </c>
      <c r="D75" s="45">
        <f>ROUND(100-(B75/$G$1*100),1)</f>
        <v>100</v>
      </c>
      <c r="H75" s="98"/>
    </row>
    <row r="76" spans="1:8" x14ac:dyDescent="0.2">
      <c r="A76" s="47"/>
      <c r="B76" s="48"/>
      <c r="C76" s="46">
        <f>B76/$G$1</f>
        <v>0</v>
      </c>
      <c r="D76" s="45">
        <f>ROUND(100-(B76/$G$1*100),1)</f>
        <v>100</v>
      </c>
      <c r="H76" s="98"/>
    </row>
    <row r="77" spans="1:8" x14ac:dyDescent="0.2">
      <c r="A77" s="47"/>
      <c r="B77" s="48"/>
      <c r="C77" s="46">
        <f>B77/$G$1</f>
        <v>0</v>
      </c>
      <c r="D77" s="45">
        <f>ROUND(100-(B77/$G$1*100),1)</f>
        <v>100</v>
      </c>
      <c r="H77" s="98"/>
    </row>
    <row r="78" spans="1:8" x14ac:dyDescent="0.2">
      <c r="A78" s="47"/>
      <c r="B78" s="48"/>
      <c r="C78" s="46">
        <f>B78/$G$1</f>
        <v>0</v>
      </c>
      <c r="D78" s="45">
        <f>ROUND(100-(B78/$G$1*100),1)</f>
        <v>100</v>
      </c>
      <c r="H78" s="98"/>
    </row>
    <row r="79" spans="1:8" x14ac:dyDescent="0.2">
      <c r="A79" s="47"/>
      <c r="B79" s="48"/>
      <c r="C79" s="46">
        <f>B79/$G$1</f>
        <v>0</v>
      </c>
      <c r="D79" s="45">
        <f>ROUND(100-(B79/$G$1*100),1)</f>
        <v>100</v>
      </c>
      <c r="H79" s="98"/>
    </row>
    <row r="80" spans="1:8" x14ac:dyDescent="0.2">
      <c r="A80" s="47"/>
      <c r="B80" s="48"/>
      <c r="C80" s="46">
        <f>B80/$G$1</f>
        <v>0</v>
      </c>
      <c r="D80" s="45">
        <f>ROUND(100-(B80/$G$1*100),1)</f>
        <v>100</v>
      </c>
      <c r="H80" s="98"/>
    </row>
    <row r="81" spans="1:8" x14ac:dyDescent="0.2">
      <c r="A81" s="47"/>
      <c r="B81" s="48"/>
      <c r="C81" s="46">
        <f>B81/$G$1</f>
        <v>0</v>
      </c>
      <c r="D81" s="45">
        <f>ROUND(100-(B81/$G$1*100),1)</f>
        <v>100</v>
      </c>
      <c r="H81" s="98"/>
    </row>
    <row r="82" spans="1:8" x14ac:dyDescent="0.2">
      <c r="A82" s="47"/>
      <c r="B82" s="48"/>
      <c r="C82" s="46">
        <f>B82/$G$1</f>
        <v>0</v>
      </c>
      <c r="D82" s="45">
        <f>ROUND(100-(B82/$G$1*100),1)</f>
        <v>100</v>
      </c>
      <c r="H82" s="98"/>
    </row>
    <row r="83" spans="1:8" x14ac:dyDescent="0.2">
      <c r="A83" s="47"/>
      <c r="B83" s="48"/>
      <c r="C83" s="46">
        <f>B83/$G$1</f>
        <v>0</v>
      </c>
      <c r="D83" s="45">
        <f>ROUND(100-(B83/$G$1*100),1)</f>
        <v>100</v>
      </c>
      <c r="H83" s="98"/>
    </row>
    <row r="84" spans="1:8" x14ac:dyDescent="0.2">
      <c r="A84" s="47"/>
      <c r="B84" s="48"/>
      <c r="C84" s="46">
        <f>B84/$G$1</f>
        <v>0</v>
      </c>
      <c r="D84" s="45">
        <f>ROUND(100-(B84/$G$1*100),1)</f>
        <v>100</v>
      </c>
      <c r="H84" s="98"/>
    </row>
    <row r="85" spans="1:8" x14ac:dyDescent="0.2">
      <c r="A85" s="47"/>
      <c r="B85" s="48"/>
      <c r="C85" s="46">
        <f>B85/$G$1</f>
        <v>0</v>
      </c>
      <c r="D85" s="45">
        <f>ROUND(100-(B85/$G$1*100),1)</f>
        <v>100</v>
      </c>
      <c r="H85" s="98"/>
    </row>
    <row r="86" spans="1:8" x14ac:dyDescent="0.2">
      <c r="A86" s="47"/>
      <c r="B86" s="48"/>
      <c r="C86" s="46">
        <f>B86/$G$1</f>
        <v>0</v>
      </c>
      <c r="D86" s="45">
        <f>ROUND(100-(B86/$G$1*100),1)</f>
        <v>100</v>
      </c>
      <c r="H86" s="98"/>
    </row>
    <row r="87" spans="1:8" x14ac:dyDescent="0.2">
      <c r="A87" s="47"/>
      <c r="B87" s="48"/>
      <c r="C87" s="46">
        <f>B87/$G$1</f>
        <v>0</v>
      </c>
      <c r="D87" s="45">
        <f>ROUND(100-(B87/$G$1*100),1)</f>
        <v>100</v>
      </c>
      <c r="H87" s="98"/>
    </row>
    <row r="88" spans="1:8" x14ac:dyDescent="0.2">
      <c r="A88" s="47"/>
      <c r="B88" s="48"/>
      <c r="C88" s="46">
        <f>B88/$G$1</f>
        <v>0</v>
      </c>
      <c r="D88" s="45">
        <f>ROUND(100-(B88/$G$1*100),1)</f>
        <v>100</v>
      </c>
      <c r="H88" s="98"/>
    </row>
    <row r="89" spans="1:8" x14ac:dyDescent="0.2">
      <c r="A89" s="47"/>
      <c r="B89" s="48"/>
      <c r="C89" s="46">
        <f>B89/$G$1</f>
        <v>0</v>
      </c>
      <c r="D89" s="45">
        <f>ROUND(100-(B89/$G$1*100),1)</f>
        <v>100</v>
      </c>
      <c r="H89" s="98"/>
    </row>
    <row r="90" spans="1:8" x14ac:dyDescent="0.2">
      <c r="A90" s="47"/>
      <c r="B90" s="48"/>
      <c r="C90" s="46">
        <f>B90/$G$1</f>
        <v>0</v>
      </c>
      <c r="D90" s="45">
        <f>ROUND(100-(B90/$G$1*100),1)</f>
        <v>100</v>
      </c>
      <c r="H90" s="98"/>
    </row>
    <row r="91" spans="1:8" x14ac:dyDescent="0.2">
      <c r="A91" s="47"/>
      <c r="B91" s="48"/>
      <c r="C91" s="46">
        <f>B91/$G$1</f>
        <v>0</v>
      </c>
      <c r="D91" s="45">
        <f>ROUND(100-(B91/$G$1*100),1)</f>
        <v>100</v>
      </c>
      <c r="H91" s="98"/>
    </row>
    <row r="92" spans="1:8" x14ac:dyDescent="0.2">
      <c r="A92" s="47"/>
      <c r="B92" s="48"/>
      <c r="C92" s="46">
        <f>B92/$G$1</f>
        <v>0</v>
      </c>
      <c r="D92" s="45">
        <f>ROUND(100-(B92/$G$1*100),1)</f>
        <v>100</v>
      </c>
      <c r="H92" s="98"/>
    </row>
    <row r="93" spans="1:8" x14ac:dyDescent="0.2">
      <c r="A93" s="47"/>
      <c r="B93" s="48"/>
      <c r="C93" s="46">
        <f>B93/$G$1</f>
        <v>0</v>
      </c>
      <c r="D93" s="45">
        <f>ROUND(100-(B93/$G$1*100),1)</f>
        <v>100</v>
      </c>
      <c r="H93" s="98"/>
    </row>
    <row r="94" spans="1:8" x14ac:dyDescent="0.2">
      <c r="A94" s="47"/>
      <c r="B94" s="48"/>
      <c r="C94" s="46">
        <f>B94/$G$1</f>
        <v>0</v>
      </c>
      <c r="D94" s="45">
        <f>ROUND(100-(B94/$G$1*100),1)</f>
        <v>100</v>
      </c>
      <c r="H94" s="98"/>
    </row>
    <row r="95" spans="1:8" x14ac:dyDescent="0.2">
      <c r="A95" s="47"/>
      <c r="B95" s="48"/>
      <c r="C95" s="46">
        <f>B95/$G$1</f>
        <v>0</v>
      </c>
      <c r="D95" s="45">
        <f>ROUND(100-(B95/$G$1*100),1)</f>
        <v>100</v>
      </c>
      <c r="H95" s="98"/>
    </row>
    <row r="96" spans="1:8" x14ac:dyDescent="0.2">
      <c r="A96" s="47"/>
      <c r="B96" s="48"/>
      <c r="C96" s="46">
        <f>B96/$G$1</f>
        <v>0</v>
      </c>
      <c r="D96" s="45">
        <f>ROUND(100-(B96/$G$1*100),1)</f>
        <v>100</v>
      </c>
    </row>
    <row r="97" spans="1:4" x14ac:dyDescent="0.2">
      <c r="A97" s="47"/>
      <c r="B97" s="48"/>
      <c r="C97" s="46">
        <f>B97/$G$1</f>
        <v>0</v>
      </c>
      <c r="D97" s="45">
        <f>ROUND(100-(B97/$G$1*100),1)</f>
        <v>100</v>
      </c>
    </row>
    <row r="98" spans="1:4" x14ac:dyDescent="0.2">
      <c r="A98" s="47"/>
      <c r="B98" s="48"/>
      <c r="C98" s="46">
        <f>B98/$G$1</f>
        <v>0</v>
      </c>
      <c r="D98" s="45">
        <f>ROUND(100-(B98/$G$1*100),1)</f>
        <v>100</v>
      </c>
    </row>
    <row r="99" spans="1:4" x14ac:dyDescent="0.2">
      <c r="A99" s="47"/>
      <c r="B99" s="48"/>
      <c r="C99" s="46">
        <f>B99/$G$1</f>
        <v>0</v>
      </c>
      <c r="D99" s="45">
        <f>ROUND(100-(B99/$G$1*100),1)</f>
        <v>100</v>
      </c>
    </row>
    <row r="100" spans="1:4" x14ac:dyDescent="0.2">
      <c r="A100" s="47"/>
      <c r="B100" s="48"/>
      <c r="C100" s="46">
        <f>B100/$G$1</f>
        <v>0</v>
      </c>
      <c r="D100" s="45">
        <f>ROUND(100-(B100/$G$1*100),1)</f>
        <v>100</v>
      </c>
    </row>
    <row r="101" spans="1:4" x14ac:dyDescent="0.2">
      <c r="A101" s="47"/>
      <c r="B101" s="48"/>
      <c r="C101" s="46">
        <f>B101/$G$1</f>
        <v>0</v>
      </c>
      <c r="D101" s="45">
        <f>ROUND(100-(B101/$G$1*100),1)</f>
        <v>100</v>
      </c>
    </row>
    <row r="102" spans="1:4" x14ac:dyDescent="0.2">
      <c r="A102" s="47"/>
      <c r="B102" s="48"/>
      <c r="C102" s="46">
        <f>B102/$G$1</f>
        <v>0</v>
      </c>
      <c r="D102" s="45">
        <f>ROUND(100-(B102/$G$1*100),1)</f>
        <v>100</v>
      </c>
    </row>
    <row r="103" spans="1:4" x14ac:dyDescent="0.2">
      <c r="A103" s="47"/>
      <c r="B103" s="48"/>
      <c r="C103" s="46">
        <f>B103/$G$1</f>
        <v>0</v>
      </c>
      <c r="D103" s="45">
        <f>ROUND(100-(B103/$G$1*100),1)</f>
        <v>100</v>
      </c>
    </row>
    <row r="104" spans="1:4" x14ac:dyDescent="0.2">
      <c r="A104" s="47"/>
      <c r="B104" s="48"/>
      <c r="C104" s="46">
        <f>B104/$G$1</f>
        <v>0</v>
      </c>
      <c r="D104" s="45">
        <f>ROUND(100-(B104/$G$1*100),1)</f>
        <v>100</v>
      </c>
    </row>
    <row r="105" spans="1:4" x14ac:dyDescent="0.2">
      <c r="A105" s="47"/>
      <c r="B105" s="48"/>
      <c r="C105" s="46">
        <f>B105/$G$1</f>
        <v>0</v>
      </c>
      <c r="D105" s="45">
        <f>ROUND(100-(B105/$G$1*100),1)</f>
        <v>100</v>
      </c>
    </row>
    <row r="106" spans="1:4" x14ac:dyDescent="0.2">
      <c r="A106" s="47"/>
      <c r="B106" s="48"/>
      <c r="C106" s="46">
        <f>B106/$G$1</f>
        <v>0</v>
      </c>
      <c r="D106" s="45">
        <f>ROUND(100-(B106/$G$1*100),1)</f>
        <v>100</v>
      </c>
    </row>
    <row r="107" spans="1:4" x14ac:dyDescent="0.2">
      <c r="A107" s="47"/>
      <c r="B107" s="48"/>
      <c r="C107" s="46">
        <f>B107/$G$1</f>
        <v>0</v>
      </c>
      <c r="D107" s="45">
        <f>ROUND(100-(B107/$G$1*100),1)</f>
        <v>100</v>
      </c>
    </row>
    <row r="108" spans="1:4" x14ac:dyDescent="0.2">
      <c r="A108" s="47"/>
      <c r="B108" s="48"/>
      <c r="C108" s="46">
        <f>B108/$G$1</f>
        <v>0</v>
      </c>
      <c r="D108" s="45">
        <f>ROUND(100-(B108/$G$1*100),1)</f>
        <v>100</v>
      </c>
    </row>
    <row r="109" spans="1:4" x14ac:dyDescent="0.2">
      <c r="A109" s="47"/>
      <c r="B109" s="48"/>
      <c r="C109" s="46">
        <f>B109/$G$1</f>
        <v>0</v>
      </c>
      <c r="D109" s="45">
        <f>ROUND(100-(B109/$G$1*100),1)</f>
        <v>100</v>
      </c>
    </row>
    <row r="110" spans="1:4" x14ac:dyDescent="0.2">
      <c r="A110" s="47"/>
      <c r="B110" s="48"/>
      <c r="C110" s="46">
        <f>B110/$G$1</f>
        <v>0</v>
      </c>
      <c r="D110" s="45">
        <f>ROUND(100-(B110/$G$1*100),1)</f>
        <v>100</v>
      </c>
    </row>
    <row r="111" spans="1:4" x14ac:dyDescent="0.2">
      <c r="A111" s="47"/>
      <c r="B111" s="48"/>
      <c r="C111" s="46">
        <f>B111/$G$1</f>
        <v>0</v>
      </c>
      <c r="D111" s="45">
        <f>ROUND(100-(B111/$G$1*100),1)</f>
        <v>100</v>
      </c>
    </row>
    <row r="112" spans="1:4" x14ac:dyDescent="0.2">
      <c r="A112" s="47"/>
      <c r="B112" s="48"/>
      <c r="C112" s="46">
        <f>B112/$G$1</f>
        <v>0</v>
      </c>
      <c r="D112" s="45">
        <f>ROUND(100-(B112/$G$1*100),1)</f>
        <v>100</v>
      </c>
    </row>
    <row r="113" spans="1:4" x14ac:dyDescent="0.2">
      <c r="A113" s="47"/>
      <c r="B113" s="48"/>
      <c r="C113" s="46">
        <f>B113/$G$1</f>
        <v>0</v>
      </c>
      <c r="D113" s="45">
        <f>ROUND(100-(B113/$G$1*100),1)</f>
        <v>100</v>
      </c>
    </row>
    <row r="114" spans="1:4" x14ac:dyDescent="0.2">
      <c r="A114" s="47"/>
      <c r="B114" s="48"/>
      <c r="C114" s="46">
        <f>B114/$G$1</f>
        <v>0</v>
      </c>
      <c r="D114" s="45">
        <f>ROUND(100-(B114/$G$1*100),1)</f>
        <v>100</v>
      </c>
    </row>
    <row r="115" spans="1:4" x14ac:dyDescent="0.2">
      <c r="A115" s="47"/>
      <c r="B115" s="48"/>
      <c r="C115" s="46">
        <f>B115/$G$1</f>
        <v>0</v>
      </c>
      <c r="D115" s="45">
        <f>ROUND(100-(B115/$G$1*100),1)</f>
        <v>100</v>
      </c>
    </row>
    <row r="116" spans="1:4" x14ac:dyDescent="0.2">
      <c r="A116" s="47"/>
      <c r="B116" s="48"/>
      <c r="C116" s="46">
        <f>B116/$G$1</f>
        <v>0</v>
      </c>
      <c r="D116" s="45">
        <f>ROUND(100-(B116/$G$1*100),1)</f>
        <v>100</v>
      </c>
    </row>
    <row r="117" spans="1:4" x14ac:dyDescent="0.2">
      <c r="A117" s="47"/>
      <c r="B117" s="48"/>
      <c r="C117" s="46">
        <f>B117/$G$1</f>
        <v>0</v>
      </c>
      <c r="D117" s="45">
        <f>ROUND(100-(B117/$G$1*100),1)</f>
        <v>100</v>
      </c>
    </row>
    <row r="118" spans="1:4" x14ac:dyDescent="0.2">
      <c r="A118" s="47"/>
      <c r="B118" s="48"/>
      <c r="C118" s="46">
        <f>B118/$G$1</f>
        <v>0</v>
      </c>
      <c r="D118" s="45">
        <f>ROUND(100-(B118/$G$1*100),1)</f>
        <v>100</v>
      </c>
    </row>
    <row r="119" spans="1:4" x14ac:dyDescent="0.2">
      <c r="A119" s="47"/>
      <c r="B119" s="48"/>
      <c r="C119" s="46">
        <f>B119/$G$1</f>
        <v>0</v>
      </c>
      <c r="D119" s="45">
        <f>ROUND(100-(B119/$G$1*100),1)</f>
        <v>100</v>
      </c>
    </row>
    <row r="120" spans="1:4" x14ac:dyDescent="0.2">
      <c r="A120" s="47"/>
      <c r="B120" s="48"/>
      <c r="C120" s="46">
        <f>B120/$G$1</f>
        <v>0</v>
      </c>
      <c r="D120" s="45">
        <f>ROUND(100-(B120/$G$1*100),1)</f>
        <v>100</v>
      </c>
    </row>
  </sheetData>
  <autoFilter ref="A1:D120" xr:uid="{00000000-0009-0000-0000-00001F000000}">
    <sortState xmlns:xlrd2="http://schemas.microsoft.com/office/spreadsheetml/2017/richdata2" ref="A2:D120">
      <sortCondition ref="A1:A120"/>
    </sortState>
  </autoFilter>
  <pageMargins left="0.7" right="0.7" top="0.75" bottom="0.75" header="0.3" footer="0.3"/>
  <pageSetup paperSize="9" orientation="portrait" horizontalDpi="90" verticalDpi="9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7030A0"/>
  </sheetPr>
  <dimension ref="A1:AG49"/>
  <sheetViews>
    <sheetView zoomScale="80" zoomScaleNormal="80" workbookViewId="0">
      <selection activeCell="M52" sqref="M52"/>
    </sheetView>
  </sheetViews>
  <sheetFormatPr defaultColWidth="9.14453125" defaultRowHeight="13.5" x14ac:dyDescent="0.15"/>
  <cols>
    <col min="1" max="2" width="9.4140625" style="1" customWidth="1"/>
    <col min="3" max="3" width="2.6875" style="1" customWidth="1"/>
    <col min="4" max="5" width="9.4140625" style="1" customWidth="1"/>
    <col min="6" max="6" width="2.6875" style="1" customWidth="1"/>
    <col min="7" max="8" width="9.4140625" style="1" customWidth="1"/>
    <col min="9" max="9" width="2.6875" style="1" customWidth="1"/>
    <col min="10" max="13" width="9.4140625" style="1" customWidth="1"/>
    <col min="14" max="14" width="2.6875" style="1" customWidth="1"/>
    <col min="15" max="16" width="9.4140625" style="1" customWidth="1"/>
    <col min="17" max="17" width="2.6875" style="1" customWidth="1"/>
    <col min="18" max="19" width="9.4140625" style="1" customWidth="1"/>
    <col min="20" max="20" width="2.6875" style="1" customWidth="1"/>
    <col min="21" max="24" width="9.4140625" style="1" customWidth="1"/>
    <col min="25" max="25" width="2.6875" style="1" customWidth="1"/>
    <col min="26" max="27" width="9.4140625" style="1" customWidth="1"/>
    <col min="28" max="28" width="2.6875" style="1" customWidth="1"/>
    <col min="29" max="30" width="9.4140625" style="1" customWidth="1"/>
    <col min="31" max="31" width="2.6875" style="1" customWidth="1"/>
    <col min="32" max="33" width="9.4140625" style="1" customWidth="1"/>
    <col min="34" max="16384" width="9.14453125" style="1"/>
  </cols>
  <sheetData>
    <row r="1" spans="1:33" ht="20.25" x14ac:dyDescent="0.25">
      <c r="A1" s="2" t="s">
        <v>3</v>
      </c>
      <c r="L1" s="2" t="s">
        <v>4</v>
      </c>
      <c r="W1" s="2" t="s">
        <v>5</v>
      </c>
    </row>
    <row r="3" spans="1:33" ht="18" customHeight="1" x14ac:dyDescent="0.15">
      <c r="A3" s="3">
        <v>115</v>
      </c>
      <c r="B3" s="4">
        <f>100-(A3/2.4)</f>
        <v>52.083333333333329</v>
      </c>
      <c r="D3" s="3">
        <f>A42+0.5</f>
        <v>135</v>
      </c>
      <c r="E3" s="4">
        <f t="shared" ref="E3:E12" si="0">100-(D3/2.4)</f>
        <v>43.75</v>
      </c>
      <c r="G3" s="3">
        <f>D42+0.5</f>
        <v>155</v>
      </c>
      <c r="H3" s="4">
        <f>100-(G3/2.4)</f>
        <v>35.416666666666657</v>
      </c>
      <c r="J3" s="3">
        <f>G42+0.5</f>
        <v>175</v>
      </c>
      <c r="K3" s="4">
        <f>100-(J3/2.4)</f>
        <v>27.083333333333329</v>
      </c>
      <c r="L3" s="3">
        <v>130</v>
      </c>
      <c r="M3" s="4">
        <f>100-(L3/2.6)</f>
        <v>50</v>
      </c>
      <c r="O3" s="3">
        <f>L42+0.5</f>
        <v>150</v>
      </c>
      <c r="P3" s="4">
        <f>100-(O3/2.6)</f>
        <v>42.307692307692307</v>
      </c>
      <c r="R3" s="3">
        <f>O42+0.5</f>
        <v>170</v>
      </c>
      <c r="S3" s="4">
        <f>100-(R3/2.6)</f>
        <v>34.615384615384613</v>
      </c>
      <c r="U3" s="3">
        <f>R42+0.5</f>
        <v>190</v>
      </c>
      <c r="V3" s="4">
        <f>100-(U3/2.5)</f>
        <v>24</v>
      </c>
      <c r="W3" s="3">
        <v>125</v>
      </c>
      <c r="X3" s="4">
        <f>100-(W3/2.5)</f>
        <v>50</v>
      </c>
      <c r="Z3" s="3">
        <f>W42+0.5</f>
        <v>145</v>
      </c>
      <c r="AA3" s="4">
        <f>100-(Z3/2.5)</f>
        <v>42</v>
      </c>
      <c r="AC3" s="3">
        <f>Z42+0.5</f>
        <v>165</v>
      </c>
      <c r="AD3" s="4">
        <f>100-(AC3/2.5)</f>
        <v>34</v>
      </c>
      <c r="AF3" s="3">
        <f>AC42+0.5</f>
        <v>185</v>
      </c>
      <c r="AG3" s="4">
        <f>100-(AF3/2.5)</f>
        <v>26</v>
      </c>
    </row>
    <row r="4" spans="1:33" ht="18" customHeight="1" x14ac:dyDescent="0.15">
      <c r="A4" s="3">
        <f>A3+0.5</f>
        <v>115.5</v>
      </c>
      <c r="B4" s="4">
        <f t="shared" ref="B4:B42" si="1">100-(A4/2.4)</f>
        <v>51.875</v>
      </c>
      <c r="D4" s="3">
        <f>D3+0.5</f>
        <v>135.5</v>
      </c>
      <c r="E4" s="4">
        <f t="shared" si="0"/>
        <v>43.541666666666664</v>
      </c>
      <c r="G4" s="3">
        <f>G3+0.5</f>
        <v>155.5</v>
      </c>
      <c r="H4" s="4">
        <f t="shared" ref="H4:H42" si="2">100-(G4/2.4)</f>
        <v>35.208333333333329</v>
      </c>
      <c r="J4" s="3">
        <f>J3+0.5</f>
        <v>175.5</v>
      </c>
      <c r="K4" s="4">
        <f t="shared" ref="K4:K42" si="3">100-(J4/2.4)</f>
        <v>26.875</v>
      </c>
      <c r="L4" s="3">
        <f>L3+0.5</f>
        <v>130.5</v>
      </c>
      <c r="M4" s="4">
        <f t="shared" ref="M4:M42" si="4">100-(L4/2.6)</f>
        <v>49.807692307692307</v>
      </c>
      <c r="O4" s="3">
        <f>O3+0.5</f>
        <v>150.5</v>
      </c>
      <c r="P4" s="4">
        <f t="shared" ref="P4:P42" si="5">100-(O4/2.6)</f>
        <v>42.11538461538462</v>
      </c>
      <c r="R4" s="3">
        <f>R3+0.5</f>
        <v>170.5</v>
      </c>
      <c r="S4" s="4">
        <f t="shared" ref="S4:S42" si="6">100-(R4/2.6)</f>
        <v>34.42307692307692</v>
      </c>
      <c r="U4" s="3">
        <f>U3+0.5</f>
        <v>190.5</v>
      </c>
      <c r="V4" s="4">
        <f t="shared" ref="V4:V42" si="7">100-(U4/2.5)</f>
        <v>23.799999999999997</v>
      </c>
      <c r="W4" s="3">
        <f>W3+0.5</f>
        <v>125.5</v>
      </c>
      <c r="X4" s="4">
        <f t="shared" ref="X4:X42" si="8">100-(W4/2.5)</f>
        <v>49.8</v>
      </c>
      <c r="Z4" s="3">
        <f>Z3+0.5</f>
        <v>145.5</v>
      </c>
      <c r="AA4" s="4">
        <f t="shared" ref="AA4:AA42" si="9">100-(Z4/2.5)</f>
        <v>41.8</v>
      </c>
      <c r="AC4" s="3">
        <f>AC3+0.5</f>
        <v>165.5</v>
      </c>
      <c r="AD4" s="4">
        <f t="shared" ref="AD4:AD42" si="10">100-(AC4/2.5)</f>
        <v>33.799999999999997</v>
      </c>
      <c r="AF4" s="3">
        <f>AF3+0.5</f>
        <v>185.5</v>
      </c>
      <c r="AG4" s="4">
        <f t="shared" ref="AG4:AG42" si="11">100-(AF4/2.5)</f>
        <v>25.799999999999997</v>
      </c>
    </row>
    <row r="5" spans="1:33" ht="18" customHeight="1" x14ac:dyDescent="0.15">
      <c r="A5" s="3">
        <f t="shared" ref="A5:A42" si="12">A4+0.5</f>
        <v>116</v>
      </c>
      <c r="B5" s="4">
        <f t="shared" si="1"/>
        <v>51.666666666666664</v>
      </c>
      <c r="D5" s="3">
        <f t="shared" ref="D5:D42" si="13">D4+0.5</f>
        <v>136</v>
      </c>
      <c r="E5" s="4">
        <f t="shared" si="0"/>
        <v>43.333333333333329</v>
      </c>
      <c r="G5" s="3">
        <f t="shared" ref="G5:G42" si="14">G4+0.5</f>
        <v>156</v>
      </c>
      <c r="H5" s="4">
        <f t="shared" si="2"/>
        <v>35</v>
      </c>
      <c r="J5" s="3">
        <f t="shared" ref="J5:J42" si="15">J4+0.5</f>
        <v>176</v>
      </c>
      <c r="K5" s="4">
        <f t="shared" si="3"/>
        <v>26.666666666666657</v>
      </c>
      <c r="L5" s="3">
        <f t="shared" ref="L5:L42" si="16">L4+0.5</f>
        <v>131</v>
      </c>
      <c r="M5" s="4">
        <f t="shared" si="4"/>
        <v>49.61538461538462</v>
      </c>
      <c r="O5" s="3">
        <f t="shared" ref="O5:O42" si="17">O4+0.5</f>
        <v>151</v>
      </c>
      <c r="P5" s="4">
        <f t="shared" si="5"/>
        <v>41.923076923076927</v>
      </c>
      <c r="R5" s="3">
        <f t="shared" ref="R5:R42" si="18">R4+0.5</f>
        <v>171</v>
      </c>
      <c r="S5" s="4">
        <f t="shared" si="6"/>
        <v>34.230769230769226</v>
      </c>
      <c r="U5" s="3">
        <f t="shared" ref="U5:U42" si="19">U4+0.5</f>
        <v>191</v>
      </c>
      <c r="V5" s="4">
        <f t="shared" si="7"/>
        <v>23.599999999999994</v>
      </c>
      <c r="W5" s="3">
        <f t="shared" ref="W5:W39" si="20">W4+0.5</f>
        <v>126</v>
      </c>
      <c r="X5" s="4">
        <f t="shared" si="8"/>
        <v>49.6</v>
      </c>
      <c r="Z5" s="3">
        <f t="shared" ref="Z5:Z39" si="21">Z4+0.5</f>
        <v>146</v>
      </c>
      <c r="AA5" s="4">
        <f t="shared" si="9"/>
        <v>41.6</v>
      </c>
      <c r="AC5" s="3">
        <f t="shared" ref="AC5:AC39" si="22">AC4+0.5</f>
        <v>166</v>
      </c>
      <c r="AD5" s="4">
        <f t="shared" si="10"/>
        <v>33.599999999999994</v>
      </c>
      <c r="AF5" s="3">
        <f t="shared" ref="AF5:AF39" si="23">AF4+0.5</f>
        <v>186</v>
      </c>
      <c r="AG5" s="4">
        <f t="shared" si="11"/>
        <v>25.599999999999994</v>
      </c>
    </row>
    <row r="6" spans="1:33" ht="18" customHeight="1" x14ac:dyDescent="0.15">
      <c r="A6" s="3">
        <f t="shared" si="12"/>
        <v>116.5</v>
      </c>
      <c r="B6" s="4">
        <f t="shared" si="1"/>
        <v>51.458333333333329</v>
      </c>
      <c r="D6" s="3">
        <f t="shared" si="13"/>
        <v>136.5</v>
      </c>
      <c r="E6" s="4">
        <f t="shared" si="0"/>
        <v>43.125</v>
      </c>
      <c r="G6" s="3">
        <f t="shared" si="14"/>
        <v>156.5</v>
      </c>
      <c r="H6" s="4">
        <f t="shared" si="2"/>
        <v>34.791666666666657</v>
      </c>
      <c r="J6" s="3">
        <f t="shared" si="15"/>
        <v>176.5</v>
      </c>
      <c r="K6" s="4">
        <f t="shared" si="3"/>
        <v>26.458333333333329</v>
      </c>
      <c r="L6" s="3">
        <f t="shared" si="16"/>
        <v>131.5</v>
      </c>
      <c r="M6" s="4">
        <f t="shared" si="4"/>
        <v>49.423076923076927</v>
      </c>
      <c r="O6" s="3">
        <f t="shared" si="17"/>
        <v>151.5</v>
      </c>
      <c r="P6" s="4">
        <f t="shared" si="5"/>
        <v>41.730769230769234</v>
      </c>
      <c r="R6" s="3">
        <f t="shared" si="18"/>
        <v>171.5</v>
      </c>
      <c r="S6" s="4">
        <f t="shared" si="6"/>
        <v>34.038461538461547</v>
      </c>
      <c r="U6" s="3">
        <f t="shared" si="19"/>
        <v>191.5</v>
      </c>
      <c r="V6" s="4">
        <f t="shared" si="7"/>
        <v>23.400000000000006</v>
      </c>
      <c r="W6" s="3">
        <f t="shared" si="20"/>
        <v>126.5</v>
      </c>
      <c r="X6" s="4">
        <f t="shared" si="8"/>
        <v>49.4</v>
      </c>
      <c r="Z6" s="3">
        <f t="shared" si="21"/>
        <v>146.5</v>
      </c>
      <c r="AA6" s="4">
        <f t="shared" si="9"/>
        <v>41.4</v>
      </c>
      <c r="AC6" s="3">
        <f t="shared" si="22"/>
        <v>166.5</v>
      </c>
      <c r="AD6" s="4">
        <f t="shared" si="10"/>
        <v>33.400000000000006</v>
      </c>
      <c r="AF6" s="3">
        <f t="shared" si="23"/>
        <v>186.5</v>
      </c>
      <c r="AG6" s="4">
        <f t="shared" si="11"/>
        <v>25.400000000000006</v>
      </c>
    </row>
    <row r="7" spans="1:33" ht="18" customHeight="1" x14ac:dyDescent="0.15">
      <c r="A7" s="3">
        <f t="shared" si="12"/>
        <v>117</v>
      </c>
      <c r="B7" s="4">
        <f t="shared" si="1"/>
        <v>51.25</v>
      </c>
      <c r="D7" s="3">
        <f t="shared" si="13"/>
        <v>137</v>
      </c>
      <c r="E7" s="4">
        <f t="shared" si="0"/>
        <v>42.916666666666664</v>
      </c>
      <c r="G7" s="3">
        <f t="shared" si="14"/>
        <v>157</v>
      </c>
      <c r="H7" s="4">
        <f t="shared" si="2"/>
        <v>34.583333333333329</v>
      </c>
      <c r="J7" s="3">
        <f t="shared" si="15"/>
        <v>177</v>
      </c>
      <c r="K7" s="4">
        <f t="shared" si="3"/>
        <v>26.25</v>
      </c>
      <c r="L7" s="3">
        <f t="shared" si="16"/>
        <v>132</v>
      </c>
      <c r="M7" s="4">
        <f t="shared" si="4"/>
        <v>49.230769230769234</v>
      </c>
      <c r="O7" s="3">
        <f t="shared" si="17"/>
        <v>152</v>
      </c>
      <c r="P7" s="4">
        <f t="shared" si="5"/>
        <v>41.53846153846154</v>
      </c>
      <c r="R7" s="3">
        <f t="shared" si="18"/>
        <v>172</v>
      </c>
      <c r="S7" s="4">
        <f t="shared" si="6"/>
        <v>33.846153846153854</v>
      </c>
      <c r="U7" s="3">
        <f t="shared" si="19"/>
        <v>192</v>
      </c>
      <c r="V7" s="4">
        <f t="shared" si="7"/>
        <v>23.200000000000003</v>
      </c>
      <c r="W7" s="3">
        <f t="shared" si="20"/>
        <v>127</v>
      </c>
      <c r="X7" s="4">
        <f t="shared" si="8"/>
        <v>49.2</v>
      </c>
      <c r="Z7" s="3">
        <f t="shared" si="21"/>
        <v>147</v>
      </c>
      <c r="AA7" s="4">
        <f t="shared" si="9"/>
        <v>41.2</v>
      </c>
      <c r="AC7" s="3">
        <f t="shared" si="22"/>
        <v>167</v>
      </c>
      <c r="AD7" s="4">
        <f t="shared" si="10"/>
        <v>33.200000000000003</v>
      </c>
      <c r="AF7" s="3">
        <f t="shared" si="23"/>
        <v>187</v>
      </c>
      <c r="AG7" s="4">
        <f t="shared" si="11"/>
        <v>25.200000000000003</v>
      </c>
    </row>
    <row r="8" spans="1:33" ht="18" customHeight="1" x14ac:dyDescent="0.15">
      <c r="A8" s="3">
        <f t="shared" si="12"/>
        <v>117.5</v>
      </c>
      <c r="B8" s="4">
        <f t="shared" si="1"/>
        <v>51.041666666666664</v>
      </c>
      <c r="D8" s="3">
        <f t="shared" si="13"/>
        <v>137.5</v>
      </c>
      <c r="E8" s="4">
        <f t="shared" si="0"/>
        <v>42.708333333333329</v>
      </c>
      <c r="G8" s="3">
        <f t="shared" si="14"/>
        <v>157.5</v>
      </c>
      <c r="H8" s="4">
        <f t="shared" si="2"/>
        <v>34.375</v>
      </c>
      <c r="J8" s="3">
        <f t="shared" si="15"/>
        <v>177.5</v>
      </c>
      <c r="K8" s="4">
        <f t="shared" si="3"/>
        <v>26.041666666666657</v>
      </c>
      <c r="L8" s="3">
        <f t="shared" si="16"/>
        <v>132.5</v>
      </c>
      <c r="M8" s="4">
        <f t="shared" si="4"/>
        <v>49.03846153846154</v>
      </c>
      <c r="O8" s="3">
        <f t="shared" si="17"/>
        <v>152.5</v>
      </c>
      <c r="P8" s="4">
        <f t="shared" si="5"/>
        <v>41.346153846153847</v>
      </c>
      <c r="R8" s="3">
        <f t="shared" si="18"/>
        <v>172.5</v>
      </c>
      <c r="S8" s="4">
        <f t="shared" si="6"/>
        <v>33.65384615384616</v>
      </c>
      <c r="U8" s="3">
        <f t="shared" si="19"/>
        <v>192.5</v>
      </c>
      <c r="V8" s="4">
        <f t="shared" si="7"/>
        <v>23</v>
      </c>
      <c r="W8" s="3">
        <f t="shared" si="20"/>
        <v>127.5</v>
      </c>
      <c r="X8" s="4">
        <f t="shared" si="8"/>
        <v>49</v>
      </c>
      <c r="Z8" s="3">
        <f t="shared" si="21"/>
        <v>147.5</v>
      </c>
      <c r="AA8" s="4">
        <f t="shared" si="9"/>
        <v>41</v>
      </c>
      <c r="AC8" s="3">
        <f t="shared" si="22"/>
        <v>167.5</v>
      </c>
      <c r="AD8" s="4">
        <f t="shared" si="10"/>
        <v>33</v>
      </c>
      <c r="AF8" s="3">
        <f t="shared" si="23"/>
        <v>187.5</v>
      </c>
      <c r="AG8" s="4">
        <f t="shared" si="11"/>
        <v>25</v>
      </c>
    </row>
    <row r="9" spans="1:33" ht="18" customHeight="1" x14ac:dyDescent="0.15">
      <c r="A9" s="3">
        <f t="shared" si="12"/>
        <v>118</v>
      </c>
      <c r="B9" s="4">
        <f t="shared" si="1"/>
        <v>50.833333333333329</v>
      </c>
      <c r="D9" s="3">
        <f t="shared" si="13"/>
        <v>138</v>
      </c>
      <c r="E9" s="4">
        <f t="shared" si="0"/>
        <v>42.5</v>
      </c>
      <c r="G9" s="3">
        <f t="shared" si="14"/>
        <v>158</v>
      </c>
      <c r="H9" s="4">
        <f t="shared" si="2"/>
        <v>34.166666666666657</v>
      </c>
      <c r="J9" s="3">
        <f t="shared" si="15"/>
        <v>178</v>
      </c>
      <c r="K9" s="4">
        <f t="shared" si="3"/>
        <v>25.833333333333329</v>
      </c>
      <c r="L9" s="3">
        <f t="shared" si="16"/>
        <v>133</v>
      </c>
      <c r="M9" s="4">
        <f t="shared" si="4"/>
        <v>48.846153846153847</v>
      </c>
      <c r="O9" s="3">
        <f t="shared" si="17"/>
        <v>153</v>
      </c>
      <c r="P9" s="4">
        <f t="shared" si="5"/>
        <v>41.153846153846153</v>
      </c>
      <c r="R9" s="3">
        <f t="shared" si="18"/>
        <v>173</v>
      </c>
      <c r="S9" s="4">
        <f t="shared" si="6"/>
        <v>33.461538461538467</v>
      </c>
      <c r="U9" s="3">
        <f t="shared" si="19"/>
        <v>193</v>
      </c>
      <c r="V9" s="4">
        <f t="shared" si="7"/>
        <v>22.799999999999997</v>
      </c>
      <c r="W9" s="3">
        <f t="shared" si="20"/>
        <v>128</v>
      </c>
      <c r="X9" s="4">
        <f t="shared" si="8"/>
        <v>48.8</v>
      </c>
      <c r="Z9" s="3">
        <f t="shared" si="21"/>
        <v>148</v>
      </c>
      <c r="AA9" s="4">
        <f t="shared" si="9"/>
        <v>40.799999999999997</v>
      </c>
      <c r="AC9" s="3">
        <f t="shared" si="22"/>
        <v>168</v>
      </c>
      <c r="AD9" s="4">
        <f t="shared" si="10"/>
        <v>32.799999999999997</v>
      </c>
      <c r="AF9" s="3">
        <f t="shared" si="23"/>
        <v>188</v>
      </c>
      <c r="AG9" s="4">
        <f t="shared" si="11"/>
        <v>24.799999999999997</v>
      </c>
    </row>
    <row r="10" spans="1:33" ht="18" customHeight="1" x14ac:dyDescent="0.15">
      <c r="A10" s="3">
        <f t="shared" si="12"/>
        <v>118.5</v>
      </c>
      <c r="B10" s="4">
        <f t="shared" si="1"/>
        <v>50.625</v>
      </c>
      <c r="D10" s="3">
        <f t="shared" si="13"/>
        <v>138.5</v>
      </c>
      <c r="E10" s="4">
        <f t="shared" si="0"/>
        <v>42.291666666666664</v>
      </c>
      <c r="G10" s="3">
        <f t="shared" si="14"/>
        <v>158.5</v>
      </c>
      <c r="H10" s="4">
        <f t="shared" si="2"/>
        <v>33.958333333333329</v>
      </c>
      <c r="J10" s="3">
        <f t="shared" si="15"/>
        <v>178.5</v>
      </c>
      <c r="K10" s="4">
        <f t="shared" si="3"/>
        <v>25.625</v>
      </c>
      <c r="L10" s="3">
        <f t="shared" si="16"/>
        <v>133.5</v>
      </c>
      <c r="M10" s="4">
        <f t="shared" si="4"/>
        <v>48.653846153846153</v>
      </c>
      <c r="O10" s="3">
        <f t="shared" si="17"/>
        <v>153.5</v>
      </c>
      <c r="P10" s="4">
        <f t="shared" si="5"/>
        <v>40.961538461538467</v>
      </c>
      <c r="R10" s="3">
        <f t="shared" si="18"/>
        <v>173.5</v>
      </c>
      <c r="S10" s="4">
        <f t="shared" si="6"/>
        <v>33.269230769230774</v>
      </c>
      <c r="U10" s="3">
        <f t="shared" si="19"/>
        <v>193.5</v>
      </c>
      <c r="V10" s="4">
        <f t="shared" si="7"/>
        <v>22.599999999999994</v>
      </c>
      <c r="W10" s="3">
        <f t="shared" si="20"/>
        <v>128.5</v>
      </c>
      <c r="X10" s="4">
        <f t="shared" si="8"/>
        <v>48.6</v>
      </c>
      <c r="Z10" s="3">
        <f t="shared" si="21"/>
        <v>148.5</v>
      </c>
      <c r="AA10" s="4">
        <f t="shared" si="9"/>
        <v>40.6</v>
      </c>
      <c r="AC10" s="3">
        <f t="shared" si="22"/>
        <v>168.5</v>
      </c>
      <c r="AD10" s="4">
        <f t="shared" si="10"/>
        <v>32.599999999999994</v>
      </c>
      <c r="AF10" s="3">
        <f t="shared" si="23"/>
        <v>188.5</v>
      </c>
      <c r="AG10" s="4">
        <f t="shared" si="11"/>
        <v>24.599999999999994</v>
      </c>
    </row>
    <row r="11" spans="1:33" ht="18" customHeight="1" x14ac:dyDescent="0.15">
      <c r="A11" s="3">
        <f t="shared" si="12"/>
        <v>119</v>
      </c>
      <c r="B11" s="4">
        <f t="shared" si="1"/>
        <v>50.416666666666664</v>
      </c>
      <c r="D11" s="3">
        <f t="shared" si="13"/>
        <v>139</v>
      </c>
      <c r="E11" s="4">
        <f t="shared" si="0"/>
        <v>42.083333333333329</v>
      </c>
      <c r="G11" s="3">
        <f t="shared" si="14"/>
        <v>159</v>
      </c>
      <c r="H11" s="4">
        <f t="shared" si="2"/>
        <v>33.75</v>
      </c>
      <c r="J11" s="3">
        <f t="shared" si="15"/>
        <v>179</v>
      </c>
      <c r="K11" s="4">
        <f t="shared" si="3"/>
        <v>25.416666666666657</v>
      </c>
      <c r="L11" s="3">
        <f t="shared" si="16"/>
        <v>134</v>
      </c>
      <c r="M11" s="4">
        <f t="shared" si="4"/>
        <v>48.46153846153846</v>
      </c>
      <c r="O11" s="3">
        <f t="shared" si="17"/>
        <v>154</v>
      </c>
      <c r="P11" s="4">
        <f t="shared" si="5"/>
        <v>40.769230769230774</v>
      </c>
      <c r="R11" s="3">
        <f t="shared" si="18"/>
        <v>174</v>
      </c>
      <c r="S11" s="4">
        <f t="shared" si="6"/>
        <v>33.07692307692308</v>
      </c>
      <c r="U11" s="3">
        <f t="shared" si="19"/>
        <v>194</v>
      </c>
      <c r="V11" s="4">
        <f t="shared" si="7"/>
        <v>22.400000000000006</v>
      </c>
      <c r="W11" s="3">
        <f t="shared" si="20"/>
        <v>129</v>
      </c>
      <c r="X11" s="4">
        <f t="shared" si="8"/>
        <v>48.4</v>
      </c>
      <c r="Z11" s="3">
        <f t="shared" si="21"/>
        <v>149</v>
      </c>
      <c r="AA11" s="4">
        <f t="shared" si="9"/>
        <v>40.4</v>
      </c>
      <c r="AC11" s="3">
        <f t="shared" si="22"/>
        <v>169</v>
      </c>
      <c r="AD11" s="4">
        <f t="shared" si="10"/>
        <v>32.400000000000006</v>
      </c>
      <c r="AF11" s="3">
        <f t="shared" si="23"/>
        <v>189</v>
      </c>
      <c r="AG11" s="4">
        <f t="shared" si="11"/>
        <v>24.400000000000006</v>
      </c>
    </row>
    <row r="12" spans="1:33" ht="18" customHeight="1" x14ac:dyDescent="0.15">
      <c r="A12" s="3">
        <f t="shared" si="12"/>
        <v>119.5</v>
      </c>
      <c r="B12" s="4">
        <f t="shared" si="1"/>
        <v>50.208333333333329</v>
      </c>
      <c r="D12" s="3">
        <f t="shared" si="13"/>
        <v>139.5</v>
      </c>
      <c r="E12" s="4">
        <f t="shared" si="0"/>
        <v>41.875</v>
      </c>
      <c r="G12" s="3">
        <f t="shared" si="14"/>
        <v>159.5</v>
      </c>
      <c r="H12" s="4">
        <f t="shared" si="2"/>
        <v>33.541666666666657</v>
      </c>
      <c r="J12" s="3">
        <f t="shared" si="15"/>
        <v>179.5</v>
      </c>
      <c r="K12" s="4">
        <f t="shared" si="3"/>
        <v>25.208333333333329</v>
      </c>
      <c r="L12" s="3">
        <f t="shared" si="16"/>
        <v>134.5</v>
      </c>
      <c r="M12" s="4">
        <f t="shared" si="4"/>
        <v>48.269230769230774</v>
      </c>
      <c r="O12" s="3">
        <f t="shared" si="17"/>
        <v>154.5</v>
      </c>
      <c r="P12" s="4">
        <f t="shared" si="5"/>
        <v>40.57692307692308</v>
      </c>
      <c r="R12" s="3">
        <f t="shared" si="18"/>
        <v>174.5</v>
      </c>
      <c r="S12" s="4">
        <f t="shared" si="6"/>
        <v>32.884615384615387</v>
      </c>
      <c r="U12" s="3">
        <f t="shared" si="19"/>
        <v>194.5</v>
      </c>
      <c r="V12" s="4">
        <f t="shared" si="7"/>
        <v>22.200000000000003</v>
      </c>
      <c r="W12" s="3">
        <f t="shared" si="20"/>
        <v>129.5</v>
      </c>
      <c r="X12" s="4">
        <f t="shared" si="8"/>
        <v>48.2</v>
      </c>
      <c r="Z12" s="3">
        <f t="shared" si="21"/>
        <v>149.5</v>
      </c>
      <c r="AA12" s="4">
        <f t="shared" si="9"/>
        <v>40.200000000000003</v>
      </c>
      <c r="AC12" s="3">
        <f t="shared" si="22"/>
        <v>169.5</v>
      </c>
      <c r="AD12" s="4">
        <f t="shared" si="10"/>
        <v>32.200000000000003</v>
      </c>
      <c r="AF12" s="3">
        <f t="shared" si="23"/>
        <v>189.5</v>
      </c>
      <c r="AG12" s="4">
        <f t="shared" si="11"/>
        <v>24.200000000000003</v>
      </c>
    </row>
    <row r="13" spans="1:33" ht="18" customHeight="1" x14ac:dyDescent="0.15">
      <c r="A13" s="3">
        <f t="shared" si="12"/>
        <v>120</v>
      </c>
      <c r="B13" s="4">
        <f t="shared" si="1"/>
        <v>50</v>
      </c>
      <c r="D13" s="3">
        <f t="shared" si="13"/>
        <v>140</v>
      </c>
      <c r="E13" s="4">
        <f t="shared" ref="E13:E42" si="24">100-(D13/2.4)</f>
        <v>41.666666666666664</v>
      </c>
      <c r="G13" s="3">
        <f t="shared" si="14"/>
        <v>160</v>
      </c>
      <c r="H13" s="4">
        <f t="shared" si="2"/>
        <v>33.333333333333329</v>
      </c>
      <c r="J13" s="3">
        <f t="shared" si="15"/>
        <v>180</v>
      </c>
      <c r="K13" s="4">
        <f t="shared" si="3"/>
        <v>25</v>
      </c>
      <c r="L13" s="3">
        <f t="shared" si="16"/>
        <v>135</v>
      </c>
      <c r="M13" s="4">
        <f t="shared" si="4"/>
        <v>48.07692307692308</v>
      </c>
      <c r="O13" s="3">
        <f t="shared" si="17"/>
        <v>155</v>
      </c>
      <c r="P13" s="4">
        <f t="shared" si="5"/>
        <v>40.384615384615387</v>
      </c>
      <c r="R13" s="3">
        <f t="shared" si="18"/>
        <v>175</v>
      </c>
      <c r="S13" s="4">
        <f t="shared" si="6"/>
        <v>32.692307692307693</v>
      </c>
      <c r="U13" s="3">
        <f t="shared" si="19"/>
        <v>195</v>
      </c>
      <c r="V13" s="4">
        <f t="shared" si="7"/>
        <v>22</v>
      </c>
      <c r="W13" s="3">
        <f t="shared" si="20"/>
        <v>130</v>
      </c>
      <c r="X13" s="4">
        <f t="shared" si="8"/>
        <v>48</v>
      </c>
      <c r="Z13" s="3">
        <f t="shared" si="21"/>
        <v>150</v>
      </c>
      <c r="AA13" s="4">
        <f t="shared" si="9"/>
        <v>40</v>
      </c>
      <c r="AC13" s="3">
        <f t="shared" si="22"/>
        <v>170</v>
      </c>
      <c r="AD13" s="4">
        <f t="shared" si="10"/>
        <v>32</v>
      </c>
      <c r="AF13" s="3">
        <f t="shared" si="23"/>
        <v>190</v>
      </c>
      <c r="AG13" s="4">
        <f t="shared" si="11"/>
        <v>24</v>
      </c>
    </row>
    <row r="14" spans="1:33" ht="18" customHeight="1" x14ac:dyDescent="0.15">
      <c r="A14" s="3">
        <f t="shared" si="12"/>
        <v>120.5</v>
      </c>
      <c r="B14" s="4">
        <f t="shared" si="1"/>
        <v>49.791666666666664</v>
      </c>
      <c r="D14" s="3">
        <f t="shared" si="13"/>
        <v>140.5</v>
      </c>
      <c r="E14" s="4">
        <f t="shared" si="24"/>
        <v>41.458333333333329</v>
      </c>
      <c r="G14" s="3">
        <f t="shared" si="14"/>
        <v>160.5</v>
      </c>
      <c r="H14" s="4">
        <f t="shared" si="2"/>
        <v>33.125</v>
      </c>
      <c r="J14" s="3">
        <f t="shared" si="15"/>
        <v>180.5</v>
      </c>
      <c r="K14" s="4">
        <f t="shared" si="3"/>
        <v>24.791666666666657</v>
      </c>
      <c r="L14" s="3">
        <f t="shared" si="16"/>
        <v>135.5</v>
      </c>
      <c r="M14" s="4">
        <f t="shared" si="4"/>
        <v>47.884615384615387</v>
      </c>
      <c r="O14" s="3">
        <f t="shared" si="17"/>
        <v>155.5</v>
      </c>
      <c r="P14" s="4">
        <f t="shared" si="5"/>
        <v>40.192307692307693</v>
      </c>
      <c r="R14" s="3">
        <f t="shared" si="18"/>
        <v>175.5</v>
      </c>
      <c r="S14" s="4">
        <f t="shared" si="6"/>
        <v>32.5</v>
      </c>
      <c r="U14" s="3">
        <f t="shared" si="19"/>
        <v>195.5</v>
      </c>
      <c r="V14" s="4">
        <f t="shared" si="7"/>
        <v>21.799999999999997</v>
      </c>
      <c r="W14" s="3">
        <f t="shared" si="20"/>
        <v>130.5</v>
      </c>
      <c r="X14" s="4">
        <f t="shared" si="8"/>
        <v>47.8</v>
      </c>
      <c r="Z14" s="3">
        <f t="shared" si="21"/>
        <v>150.5</v>
      </c>
      <c r="AA14" s="4">
        <f t="shared" si="9"/>
        <v>39.799999999999997</v>
      </c>
      <c r="AC14" s="3">
        <f t="shared" si="22"/>
        <v>170.5</v>
      </c>
      <c r="AD14" s="4">
        <f t="shared" si="10"/>
        <v>31.799999999999997</v>
      </c>
      <c r="AF14" s="3">
        <f t="shared" si="23"/>
        <v>190.5</v>
      </c>
      <c r="AG14" s="4">
        <f t="shared" si="11"/>
        <v>23.799999999999997</v>
      </c>
    </row>
    <row r="15" spans="1:33" ht="18" customHeight="1" x14ac:dyDescent="0.15">
      <c r="A15" s="3">
        <f t="shared" si="12"/>
        <v>121</v>
      </c>
      <c r="B15" s="4">
        <f t="shared" si="1"/>
        <v>49.583333333333329</v>
      </c>
      <c r="D15" s="3">
        <f t="shared" si="13"/>
        <v>141</v>
      </c>
      <c r="E15" s="4">
        <f t="shared" si="24"/>
        <v>41.25</v>
      </c>
      <c r="G15" s="3">
        <f t="shared" si="14"/>
        <v>161</v>
      </c>
      <c r="H15" s="4">
        <f t="shared" si="2"/>
        <v>32.916666666666657</v>
      </c>
      <c r="J15" s="3">
        <f t="shared" si="15"/>
        <v>181</v>
      </c>
      <c r="K15" s="4">
        <f t="shared" si="3"/>
        <v>24.583333333333329</v>
      </c>
      <c r="L15" s="3">
        <f t="shared" si="16"/>
        <v>136</v>
      </c>
      <c r="M15" s="4">
        <f t="shared" si="4"/>
        <v>47.692307692307693</v>
      </c>
      <c r="O15" s="3">
        <f t="shared" si="17"/>
        <v>156</v>
      </c>
      <c r="P15" s="4">
        <f t="shared" si="5"/>
        <v>40</v>
      </c>
      <c r="R15" s="3">
        <f t="shared" si="18"/>
        <v>176</v>
      </c>
      <c r="S15" s="4">
        <f t="shared" si="6"/>
        <v>32.307692307692307</v>
      </c>
      <c r="U15" s="3">
        <f t="shared" si="19"/>
        <v>196</v>
      </c>
      <c r="V15" s="4">
        <f t="shared" si="7"/>
        <v>21.599999999999994</v>
      </c>
      <c r="W15" s="3">
        <f t="shared" si="20"/>
        <v>131</v>
      </c>
      <c r="X15" s="4">
        <f t="shared" si="8"/>
        <v>47.6</v>
      </c>
      <c r="Z15" s="3">
        <f t="shared" si="21"/>
        <v>151</v>
      </c>
      <c r="AA15" s="4">
        <f t="shared" si="9"/>
        <v>39.6</v>
      </c>
      <c r="AC15" s="3">
        <f t="shared" si="22"/>
        <v>171</v>
      </c>
      <c r="AD15" s="4">
        <f t="shared" si="10"/>
        <v>31.599999999999994</v>
      </c>
      <c r="AF15" s="3">
        <f t="shared" si="23"/>
        <v>191</v>
      </c>
      <c r="AG15" s="4">
        <f t="shared" si="11"/>
        <v>23.599999999999994</v>
      </c>
    </row>
    <row r="16" spans="1:33" ht="18" customHeight="1" x14ac:dyDescent="0.15">
      <c r="A16" s="3">
        <f t="shared" si="12"/>
        <v>121.5</v>
      </c>
      <c r="B16" s="4">
        <f t="shared" si="1"/>
        <v>49.375</v>
      </c>
      <c r="D16" s="3">
        <f t="shared" si="13"/>
        <v>141.5</v>
      </c>
      <c r="E16" s="4">
        <f t="shared" si="24"/>
        <v>41.041666666666664</v>
      </c>
      <c r="G16" s="3">
        <f t="shared" si="14"/>
        <v>161.5</v>
      </c>
      <c r="H16" s="4">
        <f t="shared" si="2"/>
        <v>32.708333333333329</v>
      </c>
      <c r="J16" s="3">
        <f t="shared" si="15"/>
        <v>181.5</v>
      </c>
      <c r="K16" s="4">
        <f t="shared" si="3"/>
        <v>24.375</v>
      </c>
      <c r="L16" s="3">
        <f t="shared" si="16"/>
        <v>136.5</v>
      </c>
      <c r="M16" s="4">
        <f t="shared" si="4"/>
        <v>47.5</v>
      </c>
      <c r="O16" s="3">
        <f t="shared" si="17"/>
        <v>156.5</v>
      </c>
      <c r="P16" s="4">
        <f t="shared" si="5"/>
        <v>39.807692307692307</v>
      </c>
      <c r="R16" s="3">
        <f t="shared" si="18"/>
        <v>176.5</v>
      </c>
      <c r="S16" s="4">
        <f t="shared" si="6"/>
        <v>32.115384615384613</v>
      </c>
      <c r="U16" s="3">
        <f t="shared" si="19"/>
        <v>196.5</v>
      </c>
      <c r="V16" s="4">
        <f t="shared" si="7"/>
        <v>21.400000000000006</v>
      </c>
      <c r="W16" s="3">
        <f t="shared" si="20"/>
        <v>131.5</v>
      </c>
      <c r="X16" s="4">
        <f t="shared" si="8"/>
        <v>47.4</v>
      </c>
      <c r="Z16" s="3">
        <f t="shared" si="21"/>
        <v>151.5</v>
      </c>
      <c r="AA16" s="4">
        <f t="shared" si="9"/>
        <v>39.4</v>
      </c>
      <c r="AC16" s="3">
        <f t="shared" si="22"/>
        <v>171.5</v>
      </c>
      <c r="AD16" s="4">
        <f t="shared" si="10"/>
        <v>31.400000000000006</v>
      </c>
      <c r="AF16" s="3">
        <f t="shared" si="23"/>
        <v>191.5</v>
      </c>
      <c r="AG16" s="4">
        <f t="shared" si="11"/>
        <v>23.400000000000006</v>
      </c>
    </row>
    <row r="17" spans="1:33" ht="18" customHeight="1" x14ac:dyDescent="0.15">
      <c r="A17" s="3">
        <f t="shared" si="12"/>
        <v>122</v>
      </c>
      <c r="B17" s="4">
        <f t="shared" si="1"/>
        <v>49.166666666666664</v>
      </c>
      <c r="D17" s="3">
        <f t="shared" si="13"/>
        <v>142</v>
      </c>
      <c r="E17" s="4">
        <f t="shared" si="24"/>
        <v>40.833333333333329</v>
      </c>
      <c r="G17" s="3">
        <f t="shared" si="14"/>
        <v>162</v>
      </c>
      <c r="H17" s="4">
        <f t="shared" si="2"/>
        <v>32.5</v>
      </c>
      <c r="J17" s="3">
        <f t="shared" si="15"/>
        <v>182</v>
      </c>
      <c r="K17" s="4">
        <f t="shared" si="3"/>
        <v>24.166666666666657</v>
      </c>
      <c r="L17" s="3">
        <f t="shared" si="16"/>
        <v>137</v>
      </c>
      <c r="M17" s="4">
        <f t="shared" si="4"/>
        <v>47.307692307692307</v>
      </c>
      <c r="O17" s="3">
        <f t="shared" si="17"/>
        <v>157</v>
      </c>
      <c r="P17" s="4">
        <f t="shared" si="5"/>
        <v>39.61538461538462</v>
      </c>
      <c r="R17" s="3">
        <f t="shared" si="18"/>
        <v>177</v>
      </c>
      <c r="S17" s="4">
        <f t="shared" si="6"/>
        <v>31.92307692307692</v>
      </c>
      <c r="U17" s="3">
        <f t="shared" si="19"/>
        <v>197</v>
      </c>
      <c r="V17" s="4">
        <f t="shared" si="7"/>
        <v>21.200000000000003</v>
      </c>
      <c r="W17" s="3">
        <f t="shared" si="20"/>
        <v>132</v>
      </c>
      <c r="X17" s="4">
        <f t="shared" si="8"/>
        <v>47.2</v>
      </c>
      <c r="Z17" s="3">
        <f t="shared" si="21"/>
        <v>152</v>
      </c>
      <c r="AA17" s="4">
        <f t="shared" si="9"/>
        <v>39.200000000000003</v>
      </c>
      <c r="AC17" s="3">
        <f t="shared" si="22"/>
        <v>172</v>
      </c>
      <c r="AD17" s="4">
        <f t="shared" si="10"/>
        <v>31.200000000000003</v>
      </c>
      <c r="AF17" s="3">
        <f t="shared" si="23"/>
        <v>192</v>
      </c>
      <c r="AG17" s="4">
        <f t="shared" si="11"/>
        <v>23.200000000000003</v>
      </c>
    </row>
    <row r="18" spans="1:33" ht="18" customHeight="1" x14ac:dyDescent="0.15">
      <c r="A18" s="3">
        <f t="shared" si="12"/>
        <v>122.5</v>
      </c>
      <c r="B18" s="4">
        <f t="shared" si="1"/>
        <v>48.958333333333329</v>
      </c>
      <c r="D18" s="3">
        <f t="shared" si="13"/>
        <v>142.5</v>
      </c>
      <c r="E18" s="4">
        <f t="shared" si="24"/>
        <v>40.625</v>
      </c>
      <c r="G18" s="3">
        <f t="shared" si="14"/>
        <v>162.5</v>
      </c>
      <c r="H18" s="4">
        <f t="shared" si="2"/>
        <v>32.291666666666657</v>
      </c>
      <c r="J18" s="3">
        <f t="shared" si="15"/>
        <v>182.5</v>
      </c>
      <c r="K18" s="4">
        <f t="shared" si="3"/>
        <v>23.958333333333329</v>
      </c>
      <c r="L18" s="3">
        <f t="shared" si="16"/>
        <v>137.5</v>
      </c>
      <c r="M18" s="4">
        <f t="shared" si="4"/>
        <v>47.11538461538462</v>
      </c>
      <c r="O18" s="3">
        <f t="shared" si="17"/>
        <v>157.5</v>
      </c>
      <c r="P18" s="4">
        <f t="shared" si="5"/>
        <v>39.423076923076927</v>
      </c>
      <c r="R18" s="3">
        <f t="shared" si="18"/>
        <v>177.5</v>
      </c>
      <c r="S18" s="4">
        <f t="shared" si="6"/>
        <v>31.730769230769226</v>
      </c>
      <c r="U18" s="3">
        <f t="shared" si="19"/>
        <v>197.5</v>
      </c>
      <c r="V18" s="4">
        <f t="shared" si="7"/>
        <v>21</v>
      </c>
      <c r="W18" s="3">
        <f t="shared" si="20"/>
        <v>132.5</v>
      </c>
      <c r="X18" s="4">
        <f t="shared" si="8"/>
        <v>47</v>
      </c>
      <c r="Z18" s="3">
        <f t="shared" si="21"/>
        <v>152.5</v>
      </c>
      <c r="AA18" s="4">
        <f t="shared" si="9"/>
        <v>39</v>
      </c>
      <c r="AC18" s="3">
        <f t="shared" si="22"/>
        <v>172.5</v>
      </c>
      <c r="AD18" s="4">
        <f t="shared" si="10"/>
        <v>31</v>
      </c>
      <c r="AF18" s="3">
        <f t="shared" si="23"/>
        <v>192.5</v>
      </c>
      <c r="AG18" s="4">
        <f t="shared" si="11"/>
        <v>23</v>
      </c>
    </row>
    <row r="19" spans="1:33" ht="18" customHeight="1" x14ac:dyDescent="0.15">
      <c r="A19" s="3">
        <f t="shared" si="12"/>
        <v>123</v>
      </c>
      <c r="B19" s="4">
        <f t="shared" si="1"/>
        <v>48.75</v>
      </c>
      <c r="D19" s="3">
        <f t="shared" si="13"/>
        <v>143</v>
      </c>
      <c r="E19" s="4">
        <f t="shared" si="24"/>
        <v>40.416666666666664</v>
      </c>
      <c r="G19" s="3">
        <f t="shared" si="14"/>
        <v>163</v>
      </c>
      <c r="H19" s="4">
        <f t="shared" si="2"/>
        <v>32.083333333333329</v>
      </c>
      <c r="J19" s="3">
        <f t="shared" si="15"/>
        <v>183</v>
      </c>
      <c r="K19" s="4">
        <f t="shared" si="3"/>
        <v>23.75</v>
      </c>
      <c r="L19" s="3">
        <f t="shared" si="16"/>
        <v>138</v>
      </c>
      <c r="M19" s="4">
        <f t="shared" si="4"/>
        <v>46.923076923076927</v>
      </c>
      <c r="O19" s="3">
        <f t="shared" si="17"/>
        <v>158</v>
      </c>
      <c r="P19" s="4">
        <f t="shared" si="5"/>
        <v>39.230769230769234</v>
      </c>
      <c r="R19" s="3">
        <f t="shared" si="18"/>
        <v>178</v>
      </c>
      <c r="S19" s="4">
        <f t="shared" si="6"/>
        <v>31.538461538461547</v>
      </c>
      <c r="U19" s="3">
        <f t="shared" si="19"/>
        <v>198</v>
      </c>
      <c r="V19" s="4">
        <f t="shared" si="7"/>
        <v>20.799999999999997</v>
      </c>
      <c r="W19" s="3">
        <f t="shared" si="20"/>
        <v>133</v>
      </c>
      <c r="X19" s="4">
        <f t="shared" si="8"/>
        <v>46.8</v>
      </c>
      <c r="Z19" s="3">
        <f t="shared" si="21"/>
        <v>153</v>
      </c>
      <c r="AA19" s="4">
        <f t="shared" si="9"/>
        <v>38.799999999999997</v>
      </c>
      <c r="AC19" s="3">
        <f t="shared" si="22"/>
        <v>173</v>
      </c>
      <c r="AD19" s="4">
        <f t="shared" si="10"/>
        <v>30.799999999999997</v>
      </c>
      <c r="AF19" s="3">
        <f t="shared" si="23"/>
        <v>193</v>
      </c>
      <c r="AG19" s="4">
        <f t="shared" si="11"/>
        <v>22.799999999999997</v>
      </c>
    </row>
    <row r="20" spans="1:33" ht="18" customHeight="1" x14ac:dyDescent="0.15">
      <c r="A20" s="3">
        <f t="shared" si="12"/>
        <v>123.5</v>
      </c>
      <c r="B20" s="4">
        <f t="shared" si="1"/>
        <v>48.541666666666664</v>
      </c>
      <c r="D20" s="3">
        <f t="shared" si="13"/>
        <v>143.5</v>
      </c>
      <c r="E20" s="4">
        <f t="shared" si="24"/>
        <v>40.208333333333329</v>
      </c>
      <c r="G20" s="3">
        <f t="shared" si="14"/>
        <v>163.5</v>
      </c>
      <c r="H20" s="4">
        <f t="shared" si="2"/>
        <v>31.875</v>
      </c>
      <c r="J20" s="3">
        <f t="shared" si="15"/>
        <v>183.5</v>
      </c>
      <c r="K20" s="4">
        <f t="shared" si="3"/>
        <v>23.541666666666657</v>
      </c>
      <c r="L20" s="3">
        <f t="shared" si="16"/>
        <v>138.5</v>
      </c>
      <c r="M20" s="4">
        <f t="shared" si="4"/>
        <v>46.730769230769234</v>
      </c>
      <c r="O20" s="3">
        <f t="shared" si="17"/>
        <v>158.5</v>
      </c>
      <c r="P20" s="4">
        <f t="shared" si="5"/>
        <v>39.03846153846154</v>
      </c>
      <c r="R20" s="3">
        <f t="shared" si="18"/>
        <v>178.5</v>
      </c>
      <c r="S20" s="4">
        <f t="shared" si="6"/>
        <v>31.346153846153854</v>
      </c>
      <c r="U20" s="3">
        <f t="shared" si="19"/>
        <v>198.5</v>
      </c>
      <c r="V20" s="4">
        <f t="shared" si="7"/>
        <v>20.599999999999994</v>
      </c>
      <c r="W20" s="3">
        <f t="shared" si="20"/>
        <v>133.5</v>
      </c>
      <c r="X20" s="4">
        <f t="shared" si="8"/>
        <v>46.6</v>
      </c>
      <c r="Z20" s="3">
        <f t="shared" si="21"/>
        <v>153.5</v>
      </c>
      <c r="AA20" s="4">
        <f t="shared" si="9"/>
        <v>38.6</v>
      </c>
      <c r="AC20" s="3">
        <f t="shared" si="22"/>
        <v>173.5</v>
      </c>
      <c r="AD20" s="4">
        <f t="shared" si="10"/>
        <v>30.599999999999994</v>
      </c>
      <c r="AF20" s="3">
        <f t="shared" si="23"/>
        <v>193.5</v>
      </c>
      <c r="AG20" s="4">
        <f t="shared" si="11"/>
        <v>22.599999999999994</v>
      </c>
    </row>
    <row r="21" spans="1:33" ht="18" customHeight="1" x14ac:dyDescent="0.15">
      <c r="A21" s="3">
        <f t="shared" si="12"/>
        <v>124</v>
      </c>
      <c r="B21" s="4">
        <f t="shared" si="1"/>
        <v>48.333333333333329</v>
      </c>
      <c r="D21" s="3">
        <f t="shared" si="13"/>
        <v>144</v>
      </c>
      <c r="E21" s="4">
        <f t="shared" si="24"/>
        <v>40</v>
      </c>
      <c r="G21" s="3">
        <f t="shared" si="14"/>
        <v>164</v>
      </c>
      <c r="H21" s="4">
        <f t="shared" si="2"/>
        <v>31.666666666666657</v>
      </c>
      <c r="J21" s="3">
        <f t="shared" si="15"/>
        <v>184</v>
      </c>
      <c r="K21" s="4">
        <f t="shared" si="3"/>
        <v>23.333333333333329</v>
      </c>
      <c r="L21" s="3">
        <f t="shared" si="16"/>
        <v>139</v>
      </c>
      <c r="M21" s="4">
        <f t="shared" si="4"/>
        <v>46.53846153846154</v>
      </c>
      <c r="O21" s="3">
        <f t="shared" si="17"/>
        <v>159</v>
      </c>
      <c r="P21" s="4">
        <f t="shared" si="5"/>
        <v>38.846153846153847</v>
      </c>
      <c r="R21" s="3">
        <f t="shared" si="18"/>
        <v>179</v>
      </c>
      <c r="S21" s="4">
        <f t="shared" si="6"/>
        <v>31.15384615384616</v>
      </c>
      <c r="U21" s="3">
        <f t="shared" si="19"/>
        <v>199</v>
      </c>
      <c r="V21" s="4">
        <f t="shared" si="7"/>
        <v>20.400000000000006</v>
      </c>
      <c r="W21" s="3">
        <f t="shared" si="20"/>
        <v>134</v>
      </c>
      <c r="X21" s="4">
        <f t="shared" si="8"/>
        <v>46.4</v>
      </c>
      <c r="Z21" s="3">
        <f t="shared" si="21"/>
        <v>154</v>
      </c>
      <c r="AA21" s="4">
        <f t="shared" si="9"/>
        <v>38.4</v>
      </c>
      <c r="AC21" s="3">
        <f t="shared" si="22"/>
        <v>174</v>
      </c>
      <c r="AD21" s="4">
        <f t="shared" si="10"/>
        <v>30.400000000000006</v>
      </c>
      <c r="AF21" s="3">
        <f t="shared" si="23"/>
        <v>194</v>
      </c>
      <c r="AG21" s="4">
        <f t="shared" si="11"/>
        <v>22.400000000000006</v>
      </c>
    </row>
    <row r="22" spans="1:33" ht="18" customHeight="1" x14ac:dyDescent="0.15">
      <c r="A22" s="3">
        <f t="shared" si="12"/>
        <v>124.5</v>
      </c>
      <c r="B22" s="4">
        <f t="shared" si="1"/>
        <v>48.125</v>
      </c>
      <c r="D22" s="3">
        <f t="shared" si="13"/>
        <v>144.5</v>
      </c>
      <c r="E22" s="4">
        <f t="shared" si="24"/>
        <v>39.791666666666664</v>
      </c>
      <c r="G22" s="3">
        <f t="shared" si="14"/>
        <v>164.5</v>
      </c>
      <c r="H22" s="4">
        <f t="shared" si="2"/>
        <v>31.458333333333329</v>
      </c>
      <c r="J22" s="3">
        <f t="shared" si="15"/>
        <v>184.5</v>
      </c>
      <c r="K22" s="4">
        <f t="shared" si="3"/>
        <v>23.125</v>
      </c>
      <c r="L22" s="3">
        <f t="shared" si="16"/>
        <v>139.5</v>
      </c>
      <c r="M22" s="4">
        <f t="shared" si="4"/>
        <v>46.346153846153847</v>
      </c>
      <c r="O22" s="3">
        <f t="shared" si="17"/>
        <v>159.5</v>
      </c>
      <c r="P22" s="4">
        <f t="shared" si="5"/>
        <v>38.653846153846153</v>
      </c>
      <c r="R22" s="3">
        <f t="shared" si="18"/>
        <v>179.5</v>
      </c>
      <c r="S22" s="4">
        <f t="shared" si="6"/>
        <v>30.961538461538467</v>
      </c>
      <c r="U22" s="3">
        <f t="shared" si="19"/>
        <v>199.5</v>
      </c>
      <c r="V22" s="4">
        <f t="shared" si="7"/>
        <v>20.200000000000003</v>
      </c>
      <c r="W22" s="3">
        <f t="shared" si="20"/>
        <v>134.5</v>
      </c>
      <c r="X22" s="4">
        <f t="shared" si="8"/>
        <v>46.2</v>
      </c>
      <c r="Z22" s="3">
        <f t="shared" si="21"/>
        <v>154.5</v>
      </c>
      <c r="AA22" s="4">
        <f t="shared" si="9"/>
        <v>38.200000000000003</v>
      </c>
      <c r="AC22" s="3">
        <f t="shared" si="22"/>
        <v>174.5</v>
      </c>
      <c r="AD22" s="4">
        <f t="shared" si="10"/>
        <v>30.200000000000003</v>
      </c>
      <c r="AF22" s="3">
        <f t="shared" si="23"/>
        <v>194.5</v>
      </c>
      <c r="AG22" s="4">
        <f t="shared" si="11"/>
        <v>22.200000000000003</v>
      </c>
    </row>
    <row r="23" spans="1:33" ht="18" customHeight="1" x14ac:dyDescent="0.15">
      <c r="A23" s="3">
        <f t="shared" si="12"/>
        <v>125</v>
      </c>
      <c r="B23" s="4">
        <f t="shared" si="1"/>
        <v>47.916666666666664</v>
      </c>
      <c r="D23" s="3">
        <f t="shared" si="13"/>
        <v>145</v>
      </c>
      <c r="E23" s="4">
        <f t="shared" si="24"/>
        <v>39.583333333333329</v>
      </c>
      <c r="G23" s="3">
        <f t="shared" si="14"/>
        <v>165</v>
      </c>
      <c r="H23" s="4">
        <f t="shared" si="2"/>
        <v>31.25</v>
      </c>
      <c r="J23" s="3">
        <f t="shared" si="15"/>
        <v>185</v>
      </c>
      <c r="K23" s="4">
        <f t="shared" si="3"/>
        <v>22.916666666666657</v>
      </c>
      <c r="L23" s="3">
        <f t="shared" si="16"/>
        <v>140</v>
      </c>
      <c r="M23" s="4">
        <f t="shared" si="4"/>
        <v>46.153846153846153</v>
      </c>
      <c r="O23" s="3">
        <f t="shared" si="17"/>
        <v>160</v>
      </c>
      <c r="P23" s="4">
        <f t="shared" si="5"/>
        <v>38.461538461538467</v>
      </c>
      <c r="R23" s="3">
        <f t="shared" si="18"/>
        <v>180</v>
      </c>
      <c r="S23" s="4">
        <f t="shared" si="6"/>
        <v>30.769230769230774</v>
      </c>
      <c r="U23" s="3">
        <f t="shared" si="19"/>
        <v>200</v>
      </c>
      <c r="V23" s="4">
        <f t="shared" si="7"/>
        <v>20</v>
      </c>
      <c r="W23" s="3">
        <f t="shared" si="20"/>
        <v>135</v>
      </c>
      <c r="X23" s="4">
        <f t="shared" si="8"/>
        <v>46</v>
      </c>
      <c r="Z23" s="3">
        <f t="shared" si="21"/>
        <v>155</v>
      </c>
      <c r="AA23" s="4">
        <f t="shared" si="9"/>
        <v>38</v>
      </c>
      <c r="AC23" s="3">
        <f t="shared" si="22"/>
        <v>175</v>
      </c>
      <c r="AD23" s="4">
        <f t="shared" si="10"/>
        <v>30</v>
      </c>
      <c r="AF23" s="3">
        <f t="shared" si="23"/>
        <v>195</v>
      </c>
      <c r="AG23" s="4">
        <f t="shared" si="11"/>
        <v>22</v>
      </c>
    </row>
    <row r="24" spans="1:33" ht="18" customHeight="1" x14ac:dyDescent="0.15">
      <c r="A24" s="3">
        <f t="shared" si="12"/>
        <v>125.5</v>
      </c>
      <c r="B24" s="4">
        <f t="shared" si="1"/>
        <v>47.708333333333329</v>
      </c>
      <c r="D24" s="3">
        <f t="shared" si="13"/>
        <v>145.5</v>
      </c>
      <c r="E24" s="4">
        <f t="shared" si="24"/>
        <v>39.375</v>
      </c>
      <c r="G24" s="3">
        <f t="shared" si="14"/>
        <v>165.5</v>
      </c>
      <c r="H24" s="4">
        <f t="shared" si="2"/>
        <v>31.041666666666657</v>
      </c>
      <c r="J24" s="3">
        <f t="shared" si="15"/>
        <v>185.5</v>
      </c>
      <c r="K24" s="4">
        <f t="shared" si="3"/>
        <v>22.708333333333329</v>
      </c>
      <c r="L24" s="3">
        <f t="shared" si="16"/>
        <v>140.5</v>
      </c>
      <c r="M24" s="4">
        <f t="shared" si="4"/>
        <v>45.96153846153846</v>
      </c>
      <c r="O24" s="3">
        <f t="shared" si="17"/>
        <v>160.5</v>
      </c>
      <c r="P24" s="4">
        <f t="shared" si="5"/>
        <v>38.269230769230774</v>
      </c>
      <c r="R24" s="3">
        <f t="shared" si="18"/>
        <v>180.5</v>
      </c>
      <c r="S24" s="4">
        <f t="shared" si="6"/>
        <v>30.57692307692308</v>
      </c>
      <c r="U24" s="3">
        <f t="shared" si="19"/>
        <v>200.5</v>
      </c>
      <c r="V24" s="4">
        <f t="shared" si="7"/>
        <v>19.799999999999997</v>
      </c>
      <c r="W24" s="3">
        <f t="shared" si="20"/>
        <v>135.5</v>
      </c>
      <c r="X24" s="4">
        <f t="shared" si="8"/>
        <v>45.8</v>
      </c>
      <c r="Z24" s="3">
        <f t="shared" si="21"/>
        <v>155.5</v>
      </c>
      <c r="AA24" s="4">
        <f t="shared" si="9"/>
        <v>37.799999999999997</v>
      </c>
      <c r="AC24" s="3">
        <f t="shared" si="22"/>
        <v>175.5</v>
      </c>
      <c r="AD24" s="4">
        <f t="shared" si="10"/>
        <v>29.799999999999997</v>
      </c>
      <c r="AF24" s="3">
        <f t="shared" si="23"/>
        <v>195.5</v>
      </c>
      <c r="AG24" s="4">
        <f t="shared" si="11"/>
        <v>21.799999999999997</v>
      </c>
    </row>
    <row r="25" spans="1:33" ht="18" customHeight="1" x14ac:dyDescent="0.15">
      <c r="A25" s="3">
        <f t="shared" si="12"/>
        <v>126</v>
      </c>
      <c r="B25" s="4">
        <f t="shared" si="1"/>
        <v>47.5</v>
      </c>
      <c r="D25" s="3">
        <f t="shared" si="13"/>
        <v>146</v>
      </c>
      <c r="E25" s="4">
        <f t="shared" si="24"/>
        <v>39.166666666666664</v>
      </c>
      <c r="G25" s="3">
        <f t="shared" si="14"/>
        <v>166</v>
      </c>
      <c r="H25" s="4">
        <f t="shared" si="2"/>
        <v>30.833333333333329</v>
      </c>
      <c r="J25" s="3">
        <f t="shared" si="15"/>
        <v>186</v>
      </c>
      <c r="K25" s="4">
        <f t="shared" si="3"/>
        <v>22.5</v>
      </c>
      <c r="L25" s="3">
        <f t="shared" si="16"/>
        <v>141</v>
      </c>
      <c r="M25" s="4">
        <f t="shared" si="4"/>
        <v>45.769230769230774</v>
      </c>
      <c r="O25" s="3">
        <f t="shared" si="17"/>
        <v>161</v>
      </c>
      <c r="P25" s="4">
        <f t="shared" si="5"/>
        <v>38.07692307692308</v>
      </c>
      <c r="R25" s="3">
        <f t="shared" si="18"/>
        <v>181</v>
      </c>
      <c r="S25" s="4">
        <f t="shared" si="6"/>
        <v>30.384615384615387</v>
      </c>
      <c r="U25" s="3">
        <f t="shared" si="19"/>
        <v>201</v>
      </c>
      <c r="V25" s="4">
        <f t="shared" si="7"/>
        <v>19.599999999999994</v>
      </c>
      <c r="W25" s="3">
        <f t="shared" si="20"/>
        <v>136</v>
      </c>
      <c r="X25" s="4">
        <f t="shared" si="8"/>
        <v>45.6</v>
      </c>
      <c r="Z25" s="3">
        <f t="shared" si="21"/>
        <v>156</v>
      </c>
      <c r="AA25" s="4">
        <f t="shared" si="9"/>
        <v>37.6</v>
      </c>
      <c r="AC25" s="3">
        <f t="shared" si="22"/>
        <v>176</v>
      </c>
      <c r="AD25" s="4">
        <f t="shared" si="10"/>
        <v>29.599999999999994</v>
      </c>
      <c r="AF25" s="3">
        <f t="shared" si="23"/>
        <v>196</v>
      </c>
      <c r="AG25" s="4">
        <f t="shared" si="11"/>
        <v>21.599999999999994</v>
      </c>
    </row>
    <row r="26" spans="1:33" ht="18" customHeight="1" x14ac:dyDescent="0.15">
      <c r="A26" s="3">
        <f t="shared" si="12"/>
        <v>126.5</v>
      </c>
      <c r="B26" s="4">
        <f t="shared" si="1"/>
        <v>47.291666666666664</v>
      </c>
      <c r="D26" s="3">
        <f t="shared" si="13"/>
        <v>146.5</v>
      </c>
      <c r="E26" s="4">
        <f t="shared" si="24"/>
        <v>38.958333333333329</v>
      </c>
      <c r="G26" s="3">
        <f t="shared" si="14"/>
        <v>166.5</v>
      </c>
      <c r="H26" s="4">
        <f t="shared" si="2"/>
        <v>30.625</v>
      </c>
      <c r="J26" s="3">
        <f t="shared" si="15"/>
        <v>186.5</v>
      </c>
      <c r="K26" s="4">
        <f t="shared" si="3"/>
        <v>22.291666666666657</v>
      </c>
      <c r="L26" s="3">
        <f t="shared" si="16"/>
        <v>141.5</v>
      </c>
      <c r="M26" s="4">
        <f t="shared" si="4"/>
        <v>45.57692307692308</v>
      </c>
      <c r="O26" s="3">
        <f t="shared" si="17"/>
        <v>161.5</v>
      </c>
      <c r="P26" s="4">
        <f t="shared" si="5"/>
        <v>37.884615384615387</v>
      </c>
      <c r="R26" s="3">
        <f t="shared" si="18"/>
        <v>181.5</v>
      </c>
      <c r="S26" s="4">
        <f t="shared" si="6"/>
        <v>30.192307692307693</v>
      </c>
      <c r="U26" s="3">
        <f t="shared" si="19"/>
        <v>201.5</v>
      </c>
      <c r="V26" s="4">
        <f t="shared" si="7"/>
        <v>19.400000000000006</v>
      </c>
      <c r="W26" s="3">
        <f t="shared" si="20"/>
        <v>136.5</v>
      </c>
      <c r="X26" s="4">
        <f t="shared" si="8"/>
        <v>45.4</v>
      </c>
      <c r="Z26" s="3">
        <f t="shared" si="21"/>
        <v>156.5</v>
      </c>
      <c r="AA26" s="4">
        <f t="shared" si="9"/>
        <v>37.4</v>
      </c>
      <c r="AC26" s="3">
        <f t="shared" si="22"/>
        <v>176.5</v>
      </c>
      <c r="AD26" s="4">
        <f t="shared" si="10"/>
        <v>29.400000000000006</v>
      </c>
      <c r="AF26" s="3">
        <f t="shared" si="23"/>
        <v>196.5</v>
      </c>
      <c r="AG26" s="4">
        <f t="shared" si="11"/>
        <v>21.400000000000006</v>
      </c>
    </row>
    <row r="27" spans="1:33" ht="18" customHeight="1" x14ac:dyDescent="0.15">
      <c r="A27" s="3">
        <f t="shared" si="12"/>
        <v>127</v>
      </c>
      <c r="B27" s="4">
        <f t="shared" si="1"/>
        <v>47.083333333333329</v>
      </c>
      <c r="D27" s="3">
        <f t="shared" si="13"/>
        <v>147</v>
      </c>
      <c r="E27" s="4">
        <f t="shared" si="24"/>
        <v>38.75</v>
      </c>
      <c r="G27" s="3">
        <f t="shared" si="14"/>
        <v>167</v>
      </c>
      <c r="H27" s="4">
        <f t="shared" si="2"/>
        <v>30.416666666666657</v>
      </c>
      <c r="J27" s="3">
        <f t="shared" si="15"/>
        <v>187</v>
      </c>
      <c r="K27" s="4">
        <f t="shared" si="3"/>
        <v>22.083333333333329</v>
      </c>
      <c r="L27" s="3">
        <f t="shared" si="16"/>
        <v>142</v>
      </c>
      <c r="M27" s="4">
        <f t="shared" si="4"/>
        <v>45.384615384615387</v>
      </c>
      <c r="O27" s="3">
        <f t="shared" si="17"/>
        <v>162</v>
      </c>
      <c r="P27" s="4">
        <f t="shared" si="5"/>
        <v>37.692307692307693</v>
      </c>
      <c r="R27" s="3">
        <f t="shared" si="18"/>
        <v>182</v>
      </c>
      <c r="S27" s="4">
        <f t="shared" si="6"/>
        <v>30</v>
      </c>
      <c r="U27" s="3">
        <f t="shared" si="19"/>
        <v>202</v>
      </c>
      <c r="V27" s="4">
        <f t="shared" si="7"/>
        <v>19.200000000000003</v>
      </c>
      <c r="W27" s="3">
        <f t="shared" si="20"/>
        <v>137</v>
      </c>
      <c r="X27" s="4">
        <f t="shared" si="8"/>
        <v>45.2</v>
      </c>
      <c r="Z27" s="3">
        <f t="shared" si="21"/>
        <v>157</v>
      </c>
      <c r="AA27" s="4">
        <f t="shared" si="9"/>
        <v>37.200000000000003</v>
      </c>
      <c r="AC27" s="3">
        <f t="shared" si="22"/>
        <v>177</v>
      </c>
      <c r="AD27" s="4">
        <f t="shared" si="10"/>
        <v>29.200000000000003</v>
      </c>
      <c r="AF27" s="3">
        <f t="shared" si="23"/>
        <v>197</v>
      </c>
      <c r="AG27" s="4">
        <f t="shared" si="11"/>
        <v>21.200000000000003</v>
      </c>
    </row>
    <row r="28" spans="1:33" ht="18" customHeight="1" x14ac:dyDescent="0.15">
      <c r="A28" s="3">
        <f t="shared" si="12"/>
        <v>127.5</v>
      </c>
      <c r="B28" s="4">
        <f t="shared" si="1"/>
        <v>46.875</v>
      </c>
      <c r="D28" s="3">
        <f t="shared" si="13"/>
        <v>147.5</v>
      </c>
      <c r="E28" s="4">
        <f t="shared" si="24"/>
        <v>38.541666666666664</v>
      </c>
      <c r="G28" s="3">
        <f t="shared" si="14"/>
        <v>167.5</v>
      </c>
      <c r="H28" s="4">
        <f t="shared" si="2"/>
        <v>30.208333333333329</v>
      </c>
      <c r="J28" s="3">
        <f t="shared" si="15"/>
        <v>187.5</v>
      </c>
      <c r="K28" s="4">
        <f t="shared" si="3"/>
        <v>21.875</v>
      </c>
      <c r="L28" s="3">
        <f t="shared" si="16"/>
        <v>142.5</v>
      </c>
      <c r="M28" s="4">
        <f t="shared" si="4"/>
        <v>45.192307692307693</v>
      </c>
      <c r="O28" s="3">
        <f t="shared" si="17"/>
        <v>162.5</v>
      </c>
      <c r="P28" s="4">
        <f t="shared" si="5"/>
        <v>37.5</v>
      </c>
      <c r="R28" s="3">
        <f t="shared" si="18"/>
        <v>182.5</v>
      </c>
      <c r="S28" s="4">
        <f t="shared" si="6"/>
        <v>29.807692307692307</v>
      </c>
      <c r="U28" s="3">
        <f t="shared" si="19"/>
        <v>202.5</v>
      </c>
      <c r="V28" s="4">
        <f t="shared" si="7"/>
        <v>19</v>
      </c>
      <c r="W28" s="3">
        <f t="shared" si="20"/>
        <v>137.5</v>
      </c>
      <c r="X28" s="4">
        <f t="shared" si="8"/>
        <v>45</v>
      </c>
      <c r="Z28" s="3">
        <f t="shared" si="21"/>
        <v>157.5</v>
      </c>
      <c r="AA28" s="4">
        <f t="shared" si="9"/>
        <v>37</v>
      </c>
      <c r="AC28" s="3">
        <f t="shared" si="22"/>
        <v>177.5</v>
      </c>
      <c r="AD28" s="4">
        <f t="shared" si="10"/>
        <v>29</v>
      </c>
      <c r="AF28" s="3">
        <f t="shared" si="23"/>
        <v>197.5</v>
      </c>
      <c r="AG28" s="4">
        <f t="shared" si="11"/>
        <v>21</v>
      </c>
    </row>
    <row r="29" spans="1:33" ht="18" customHeight="1" x14ac:dyDescent="0.15">
      <c r="A29" s="3">
        <f t="shared" si="12"/>
        <v>128</v>
      </c>
      <c r="B29" s="4">
        <f t="shared" si="1"/>
        <v>46.666666666666664</v>
      </c>
      <c r="D29" s="3">
        <f t="shared" si="13"/>
        <v>148</v>
      </c>
      <c r="E29" s="4">
        <f t="shared" si="24"/>
        <v>38.333333333333329</v>
      </c>
      <c r="G29" s="3">
        <f t="shared" si="14"/>
        <v>168</v>
      </c>
      <c r="H29" s="4">
        <f t="shared" si="2"/>
        <v>30</v>
      </c>
      <c r="J29" s="3">
        <f t="shared" si="15"/>
        <v>188</v>
      </c>
      <c r="K29" s="4">
        <f t="shared" si="3"/>
        <v>21.666666666666657</v>
      </c>
      <c r="L29" s="3">
        <f t="shared" si="16"/>
        <v>143</v>
      </c>
      <c r="M29" s="4">
        <f t="shared" si="4"/>
        <v>45</v>
      </c>
      <c r="O29" s="3">
        <f t="shared" si="17"/>
        <v>163</v>
      </c>
      <c r="P29" s="4">
        <f t="shared" si="5"/>
        <v>37.307692307692307</v>
      </c>
      <c r="R29" s="3">
        <f t="shared" si="18"/>
        <v>183</v>
      </c>
      <c r="S29" s="4">
        <f t="shared" si="6"/>
        <v>29.615384615384613</v>
      </c>
      <c r="U29" s="3">
        <f t="shared" si="19"/>
        <v>203</v>
      </c>
      <c r="V29" s="4">
        <f t="shared" si="7"/>
        <v>18.799999999999997</v>
      </c>
      <c r="W29" s="3">
        <f t="shared" si="20"/>
        <v>138</v>
      </c>
      <c r="X29" s="4">
        <f t="shared" si="8"/>
        <v>44.8</v>
      </c>
      <c r="Z29" s="3">
        <f t="shared" si="21"/>
        <v>158</v>
      </c>
      <c r="AA29" s="4">
        <f t="shared" si="9"/>
        <v>36.799999999999997</v>
      </c>
      <c r="AC29" s="3">
        <f t="shared" si="22"/>
        <v>178</v>
      </c>
      <c r="AD29" s="4">
        <f t="shared" si="10"/>
        <v>28.799999999999997</v>
      </c>
      <c r="AF29" s="3">
        <f t="shared" si="23"/>
        <v>198</v>
      </c>
      <c r="AG29" s="4">
        <f t="shared" si="11"/>
        <v>20.799999999999997</v>
      </c>
    </row>
    <row r="30" spans="1:33" ht="18" customHeight="1" x14ac:dyDescent="0.15">
      <c r="A30" s="3">
        <f t="shared" si="12"/>
        <v>128.5</v>
      </c>
      <c r="B30" s="4">
        <f t="shared" si="1"/>
        <v>46.458333333333329</v>
      </c>
      <c r="D30" s="3">
        <f t="shared" si="13"/>
        <v>148.5</v>
      </c>
      <c r="E30" s="4">
        <f t="shared" si="24"/>
        <v>38.125</v>
      </c>
      <c r="G30" s="3">
        <f t="shared" si="14"/>
        <v>168.5</v>
      </c>
      <c r="H30" s="4">
        <f t="shared" si="2"/>
        <v>29.791666666666657</v>
      </c>
      <c r="J30" s="3">
        <f t="shared" si="15"/>
        <v>188.5</v>
      </c>
      <c r="K30" s="4">
        <f t="shared" si="3"/>
        <v>21.458333333333329</v>
      </c>
      <c r="L30" s="3">
        <f t="shared" si="16"/>
        <v>143.5</v>
      </c>
      <c r="M30" s="4">
        <f t="shared" si="4"/>
        <v>44.807692307692307</v>
      </c>
      <c r="O30" s="3">
        <f t="shared" si="17"/>
        <v>163.5</v>
      </c>
      <c r="P30" s="4">
        <f t="shared" si="5"/>
        <v>37.11538461538462</v>
      </c>
      <c r="R30" s="3">
        <f t="shared" si="18"/>
        <v>183.5</v>
      </c>
      <c r="S30" s="4">
        <f t="shared" si="6"/>
        <v>29.42307692307692</v>
      </c>
      <c r="U30" s="3">
        <f t="shared" si="19"/>
        <v>203.5</v>
      </c>
      <c r="V30" s="4">
        <f t="shared" si="7"/>
        <v>18.599999999999994</v>
      </c>
      <c r="W30" s="3">
        <f t="shared" si="20"/>
        <v>138.5</v>
      </c>
      <c r="X30" s="4">
        <f t="shared" si="8"/>
        <v>44.6</v>
      </c>
      <c r="Z30" s="3">
        <f t="shared" si="21"/>
        <v>158.5</v>
      </c>
      <c r="AA30" s="4">
        <f t="shared" si="9"/>
        <v>36.6</v>
      </c>
      <c r="AC30" s="3">
        <f t="shared" si="22"/>
        <v>178.5</v>
      </c>
      <c r="AD30" s="4">
        <f t="shared" si="10"/>
        <v>28.599999999999994</v>
      </c>
      <c r="AF30" s="3">
        <f t="shared" si="23"/>
        <v>198.5</v>
      </c>
      <c r="AG30" s="4">
        <f t="shared" si="11"/>
        <v>20.599999999999994</v>
      </c>
    </row>
    <row r="31" spans="1:33" ht="18" customHeight="1" x14ac:dyDescent="0.15">
      <c r="A31" s="3">
        <f t="shared" si="12"/>
        <v>129</v>
      </c>
      <c r="B31" s="4">
        <f t="shared" si="1"/>
        <v>46.25</v>
      </c>
      <c r="D31" s="3">
        <f t="shared" si="13"/>
        <v>149</v>
      </c>
      <c r="E31" s="4">
        <f t="shared" si="24"/>
        <v>37.916666666666664</v>
      </c>
      <c r="G31" s="3">
        <f t="shared" si="14"/>
        <v>169</v>
      </c>
      <c r="H31" s="4">
        <f t="shared" si="2"/>
        <v>29.583333333333329</v>
      </c>
      <c r="J31" s="3">
        <f t="shared" si="15"/>
        <v>189</v>
      </c>
      <c r="K31" s="4">
        <f t="shared" si="3"/>
        <v>21.25</v>
      </c>
      <c r="L31" s="3">
        <f t="shared" si="16"/>
        <v>144</v>
      </c>
      <c r="M31" s="4">
        <f t="shared" si="4"/>
        <v>44.61538461538462</v>
      </c>
      <c r="O31" s="3">
        <f t="shared" si="17"/>
        <v>164</v>
      </c>
      <c r="P31" s="4">
        <f t="shared" si="5"/>
        <v>36.923076923076927</v>
      </c>
      <c r="R31" s="3">
        <f t="shared" si="18"/>
        <v>184</v>
      </c>
      <c r="S31" s="4">
        <f t="shared" si="6"/>
        <v>29.230769230769226</v>
      </c>
      <c r="U31" s="3">
        <f t="shared" si="19"/>
        <v>204</v>
      </c>
      <c r="V31" s="4">
        <f t="shared" si="7"/>
        <v>18.400000000000006</v>
      </c>
      <c r="W31" s="3">
        <f t="shared" si="20"/>
        <v>139</v>
      </c>
      <c r="X31" s="4">
        <f t="shared" si="8"/>
        <v>44.4</v>
      </c>
      <c r="Z31" s="3">
        <f t="shared" si="21"/>
        <v>159</v>
      </c>
      <c r="AA31" s="4">
        <f t="shared" si="9"/>
        <v>36.4</v>
      </c>
      <c r="AC31" s="3">
        <f t="shared" si="22"/>
        <v>179</v>
      </c>
      <c r="AD31" s="4">
        <f t="shared" si="10"/>
        <v>28.400000000000006</v>
      </c>
      <c r="AF31" s="3">
        <f t="shared" si="23"/>
        <v>199</v>
      </c>
      <c r="AG31" s="4">
        <f t="shared" si="11"/>
        <v>20.400000000000006</v>
      </c>
    </row>
    <row r="32" spans="1:33" ht="18" customHeight="1" x14ac:dyDescent="0.15">
      <c r="A32" s="3">
        <f t="shared" si="12"/>
        <v>129.5</v>
      </c>
      <c r="B32" s="4">
        <f t="shared" si="1"/>
        <v>46.041666666666664</v>
      </c>
      <c r="D32" s="3">
        <f t="shared" si="13"/>
        <v>149.5</v>
      </c>
      <c r="E32" s="4">
        <f t="shared" si="24"/>
        <v>37.708333333333329</v>
      </c>
      <c r="G32" s="3">
        <f t="shared" si="14"/>
        <v>169.5</v>
      </c>
      <c r="H32" s="4">
        <f t="shared" si="2"/>
        <v>29.375</v>
      </c>
      <c r="J32" s="3">
        <f t="shared" si="15"/>
        <v>189.5</v>
      </c>
      <c r="K32" s="4">
        <f t="shared" si="3"/>
        <v>21.041666666666657</v>
      </c>
      <c r="L32" s="3">
        <f t="shared" si="16"/>
        <v>144.5</v>
      </c>
      <c r="M32" s="4">
        <f t="shared" si="4"/>
        <v>44.423076923076927</v>
      </c>
      <c r="O32" s="3">
        <f t="shared" si="17"/>
        <v>164.5</v>
      </c>
      <c r="P32" s="4">
        <f t="shared" si="5"/>
        <v>36.730769230769234</v>
      </c>
      <c r="R32" s="3">
        <f t="shared" si="18"/>
        <v>184.5</v>
      </c>
      <c r="S32" s="4">
        <f t="shared" si="6"/>
        <v>29.038461538461547</v>
      </c>
      <c r="U32" s="3">
        <f t="shared" si="19"/>
        <v>204.5</v>
      </c>
      <c r="V32" s="4">
        <f t="shared" si="7"/>
        <v>18.200000000000003</v>
      </c>
      <c r="W32" s="3">
        <f t="shared" si="20"/>
        <v>139.5</v>
      </c>
      <c r="X32" s="4">
        <f t="shared" si="8"/>
        <v>44.2</v>
      </c>
      <c r="Z32" s="3">
        <f t="shared" si="21"/>
        <v>159.5</v>
      </c>
      <c r="AA32" s="4">
        <f t="shared" si="9"/>
        <v>36.200000000000003</v>
      </c>
      <c r="AC32" s="3">
        <f t="shared" si="22"/>
        <v>179.5</v>
      </c>
      <c r="AD32" s="4">
        <f t="shared" si="10"/>
        <v>28.200000000000003</v>
      </c>
      <c r="AF32" s="3">
        <f t="shared" si="23"/>
        <v>199.5</v>
      </c>
      <c r="AG32" s="4">
        <f t="shared" si="11"/>
        <v>20.200000000000003</v>
      </c>
    </row>
    <row r="33" spans="1:33" ht="18" customHeight="1" x14ac:dyDescent="0.15">
      <c r="A33" s="3">
        <f t="shared" si="12"/>
        <v>130</v>
      </c>
      <c r="B33" s="4">
        <f t="shared" si="1"/>
        <v>45.833333333333329</v>
      </c>
      <c r="D33" s="3">
        <f t="shared" si="13"/>
        <v>150</v>
      </c>
      <c r="E33" s="4">
        <f t="shared" si="24"/>
        <v>37.5</v>
      </c>
      <c r="G33" s="3">
        <f t="shared" si="14"/>
        <v>170</v>
      </c>
      <c r="H33" s="4">
        <f t="shared" si="2"/>
        <v>29.166666666666657</v>
      </c>
      <c r="J33" s="3">
        <f t="shared" si="15"/>
        <v>190</v>
      </c>
      <c r="K33" s="4">
        <f t="shared" si="3"/>
        <v>20.833333333333329</v>
      </c>
      <c r="L33" s="3">
        <f t="shared" si="16"/>
        <v>145</v>
      </c>
      <c r="M33" s="4">
        <f t="shared" si="4"/>
        <v>44.230769230769234</v>
      </c>
      <c r="O33" s="3">
        <f t="shared" si="17"/>
        <v>165</v>
      </c>
      <c r="P33" s="4">
        <f t="shared" si="5"/>
        <v>36.53846153846154</v>
      </c>
      <c r="R33" s="3">
        <f t="shared" si="18"/>
        <v>185</v>
      </c>
      <c r="S33" s="4">
        <f t="shared" si="6"/>
        <v>28.846153846153854</v>
      </c>
      <c r="U33" s="3">
        <f t="shared" si="19"/>
        <v>205</v>
      </c>
      <c r="V33" s="4">
        <f t="shared" si="7"/>
        <v>18</v>
      </c>
      <c r="W33" s="3">
        <f t="shared" si="20"/>
        <v>140</v>
      </c>
      <c r="X33" s="4">
        <f t="shared" si="8"/>
        <v>44</v>
      </c>
      <c r="Z33" s="3">
        <f t="shared" si="21"/>
        <v>160</v>
      </c>
      <c r="AA33" s="4">
        <f t="shared" si="9"/>
        <v>36</v>
      </c>
      <c r="AC33" s="3">
        <f t="shared" si="22"/>
        <v>180</v>
      </c>
      <c r="AD33" s="4">
        <f t="shared" si="10"/>
        <v>28</v>
      </c>
      <c r="AF33" s="3">
        <f t="shared" si="23"/>
        <v>200</v>
      </c>
      <c r="AG33" s="4">
        <f t="shared" si="11"/>
        <v>20</v>
      </c>
    </row>
    <row r="34" spans="1:33" ht="18" customHeight="1" x14ac:dyDescent="0.15">
      <c r="A34" s="3">
        <f t="shared" si="12"/>
        <v>130.5</v>
      </c>
      <c r="B34" s="4">
        <f t="shared" si="1"/>
        <v>45.625</v>
      </c>
      <c r="D34" s="3">
        <f t="shared" si="13"/>
        <v>150.5</v>
      </c>
      <c r="E34" s="4">
        <f t="shared" si="24"/>
        <v>37.291666666666664</v>
      </c>
      <c r="G34" s="3">
        <f t="shared" si="14"/>
        <v>170.5</v>
      </c>
      <c r="H34" s="4">
        <f t="shared" si="2"/>
        <v>28.958333333333329</v>
      </c>
      <c r="J34" s="3">
        <f t="shared" si="15"/>
        <v>190.5</v>
      </c>
      <c r="K34" s="4">
        <f t="shared" si="3"/>
        <v>20.625</v>
      </c>
      <c r="L34" s="3">
        <f t="shared" si="16"/>
        <v>145.5</v>
      </c>
      <c r="M34" s="4">
        <f t="shared" si="4"/>
        <v>44.03846153846154</v>
      </c>
      <c r="O34" s="3">
        <f t="shared" si="17"/>
        <v>165.5</v>
      </c>
      <c r="P34" s="4">
        <f t="shared" si="5"/>
        <v>36.346153846153847</v>
      </c>
      <c r="R34" s="3">
        <f t="shared" si="18"/>
        <v>185.5</v>
      </c>
      <c r="S34" s="4">
        <f t="shared" si="6"/>
        <v>28.65384615384616</v>
      </c>
      <c r="U34" s="3">
        <f t="shared" si="19"/>
        <v>205.5</v>
      </c>
      <c r="V34" s="4">
        <f t="shared" si="7"/>
        <v>17.799999999999997</v>
      </c>
      <c r="W34" s="3">
        <f t="shared" si="20"/>
        <v>140.5</v>
      </c>
      <c r="X34" s="4">
        <f t="shared" si="8"/>
        <v>43.8</v>
      </c>
      <c r="Z34" s="3">
        <f t="shared" si="21"/>
        <v>160.5</v>
      </c>
      <c r="AA34" s="4">
        <f t="shared" si="9"/>
        <v>35.799999999999997</v>
      </c>
      <c r="AC34" s="3">
        <f t="shared" si="22"/>
        <v>180.5</v>
      </c>
      <c r="AD34" s="4">
        <f t="shared" si="10"/>
        <v>27.799999999999997</v>
      </c>
      <c r="AF34" s="3">
        <f t="shared" si="23"/>
        <v>200.5</v>
      </c>
      <c r="AG34" s="4">
        <f t="shared" si="11"/>
        <v>19.799999999999997</v>
      </c>
    </row>
    <row r="35" spans="1:33" ht="18" customHeight="1" x14ac:dyDescent="0.15">
      <c r="A35" s="3">
        <f t="shared" si="12"/>
        <v>131</v>
      </c>
      <c r="B35" s="4">
        <f t="shared" si="1"/>
        <v>45.416666666666664</v>
      </c>
      <c r="D35" s="3">
        <f t="shared" si="13"/>
        <v>151</v>
      </c>
      <c r="E35" s="4">
        <f t="shared" si="24"/>
        <v>37.083333333333329</v>
      </c>
      <c r="G35" s="3">
        <f t="shared" si="14"/>
        <v>171</v>
      </c>
      <c r="H35" s="4">
        <f t="shared" si="2"/>
        <v>28.75</v>
      </c>
      <c r="J35" s="3">
        <f t="shared" si="15"/>
        <v>191</v>
      </c>
      <c r="K35" s="4">
        <f t="shared" si="3"/>
        <v>20.416666666666657</v>
      </c>
      <c r="L35" s="3">
        <f t="shared" si="16"/>
        <v>146</v>
      </c>
      <c r="M35" s="4">
        <f t="shared" si="4"/>
        <v>43.846153846153847</v>
      </c>
      <c r="O35" s="3">
        <f t="shared" si="17"/>
        <v>166</v>
      </c>
      <c r="P35" s="4">
        <f t="shared" si="5"/>
        <v>36.153846153846153</v>
      </c>
      <c r="R35" s="3">
        <f t="shared" si="18"/>
        <v>186</v>
      </c>
      <c r="S35" s="4">
        <f t="shared" si="6"/>
        <v>28.461538461538467</v>
      </c>
      <c r="U35" s="3">
        <f t="shared" si="19"/>
        <v>206</v>
      </c>
      <c r="V35" s="4">
        <f t="shared" si="7"/>
        <v>17.599999999999994</v>
      </c>
      <c r="W35" s="3">
        <f t="shared" si="20"/>
        <v>141</v>
      </c>
      <c r="X35" s="4">
        <f t="shared" si="8"/>
        <v>43.6</v>
      </c>
      <c r="Z35" s="3">
        <f t="shared" si="21"/>
        <v>161</v>
      </c>
      <c r="AA35" s="4">
        <f t="shared" si="9"/>
        <v>35.599999999999994</v>
      </c>
      <c r="AC35" s="3">
        <f t="shared" si="22"/>
        <v>181</v>
      </c>
      <c r="AD35" s="4">
        <f t="shared" si="10"/>
        <v>27.599999999999994</v>
      </c>
      <c r="AF35" s="3">
        <f t="shared" si="23"/>
        <v>201</v>
      </c>
      <c r="AG35" s="4">
        <f t="shared" si="11"/>
        <v>19.599999999999994</v>
      </c>
    </row>
    <row r="36" spans="1:33" ht="18" customHeight="1" x14ac:dyDescent="0.15">
      <c r="A36" s="3">
        <f t="shared" si="12"/>
        <v>131.5</v>
      </c>
      <c r="B36" s="4">
        <f t="shared" si="1"/>
        <v>45.208333333333329</v>
      </c>
      <c r="D36" s="3">
        <f t="shared" si="13"/>
        <v>151.5</v>
      </c>
      <c r="E36" s="4">
        <f t="shared" si="24"/>
        <v>36.875</v>
      </c>
      <c r="G36" s="3">
        <f t="shared" si="14"/>
        <v>171.5</v>
      </c>
      <c r="H36" s="4">
        <f t="shared" si="2"/>
        <v>28.541666666666657</v>
      </c>
      <c r="J36" s="3">
        <f t="shared" si="15"/>
        <v>191.5</v>
      </c>
      <c r="K36" s="4">
        <f t="shared" si="3"/>
        <v>20.208333333333329</v>
      </c>
      <c r="L36" s="3">
        <f t="shared" si="16"/>
        <v>146.5</v>
      </c>
      <c r="M36" s="4">
        <f t="shared" si="4"/>
        <v>43.653846153846153</v>
      </c>
      <c r="O36" s="3">
        <f t="shared" si="17"/>
        <v>166.5</v>
      </c>
      <c r="P36" s="4">
        <f t="shared" si="5"/>
        <v>35.961538461538467</v>
      </c>
      <c r="R36" s="3">
        <f t="shared" si="18"/>
        <v>186.5</v>
      </c>
      <c r="S36" s="4">
        <f t="shared" si="6"/>
        <v>28.269230769230774</v>
      </c>
      <c r="U36" s="3">
        <f t="shared" si="19"/>
        <v>206.5</v>
      </c>
      <c r="V36" s="4">
        <f t="shared" si="7"/>
        <v>17.400000000000006</v>
      </c>
      <c r="W36" s="3">
        <f t="shared" si="20"/>
        <v>141.5</v>
      </c>
      <c r="X36" s="4">
        <f t="shared" si="8"/>
        <v>43.4</v>
      </c>
      <c r="Z36" s="3">
        <f t="shared" si="21"/>
        <v>161.5</v>
      </c>
      <c r="AA36" s="4">
        <f t="shared" si="9"/>
        <v>35.400000000000006</v>
      </c>
      <c r="AC36" s="3">
        <f t="shared" si="22"/>
        <v>181.5</v>
      </c>
      <c r="AD36" s="4">
        <f t="shared" si="10"/>
        <v>27.400000000000006</v>
      </c>
      <c r="AF36" s="3">
        <f t="shared" si="23"/>
        <v>201.5</v>
      </c>
      <c r="AG36" s="4">
        <f t="shared" si="11"/>
        <v>19.400000000000006</v>
      </c>
    </row>
    <row r="37" spans="1:33" ht="18" customHeight="1" x14ac:dyDescent="0.15">
      <c r="A37" s="3">
        <f t="shared" si="12"/>
        <v>132</v>
      </c>
      <c r="B37" s="4">
        <f t="shared" si="1"/>
        <v>45</v>
      </c>
      <c r="D37" s="3">
        <f t="shared" si="13"/>
        <v>152</v>
      </c>
      <c r="E37" s="4">
        <f t="shared" si="24"/>
        <v>36.666666666666664</v>
      </c>
      <c r="G37" s="3">
        <f t="shared" si="14"/>
        <v>172</v>
      </c>
      <c r="H37" s="4">
        <f t="shared" si="2"/>
        <v>28.333333333333329</v>
      </c>
      <c r="J37" s="3">
        <f t="shared" si="15"/>
        <v>192</v>
      </c>
      <c r="K37" s="4">
        <f t="shared" si="3"/>
        <v>20</v>
      </c>
      <c r="L37" s="3">
        <f t="shared" si="16"/>
        <v>147</v>
      </c>
      <c r="M37" s="4">
        <f t="shared" si="4"/>
        <v>43.461538461538467</v>
      </c>
      <c r="O37" s="3">
        <f t="shared" si="17"/>
        <v>167</v>
      </c>
      <c r="P37" s="4">
        <f t="shared" si="5"/>
        <v>35.769230769230774</v>
      </c>
      <c r="R37" s="3">
        <f t="shared" si="18"/>
        <v>187</v>
      </c>
      <c r="S37" s="4">
        <f t="shared" si="6"/>
        <v>28.07692307692308</v>
      </c>
      <c r="U37" s="3">
        <f t="shared" si="19"/>
        <v>207</v>
      </c>
      <c r="V37" s="4">
        <f t="shared" si="7"/>
        <v>17.200000000000003</v>
      </c>
      <c r="W37" s="3">
        <f t="shared" si="20"/>
        <v>142</v>
      </c>
      <c r="X37" s="4">
        <f t="shared" si="8"/>
        <v>43.2</v>
      </c>
      <c r="Z37" s="3">
        <f t="shared" si="21"/>
        <v>162</v>
      </c>
      <c r="AA37" s="4">
        <f t="shared" si="9"/>
        <v>35.200000000000003</v>
      </c>
      <c r="AC37" s="3">
        <f t="shared" si="22"/>
        <v>182</v>
      </c>
      <c r="AD37" s="4">
        <f t="shared" si="10"/>
        <v>27.200000000000003</v>
      </c>
      <c r="AF37" s="3">
        <f t="shared" si="23"/>
        <v>202</v>
      </c>
      <c r="AG37" s="4">
        <f t="shared" si="11"/>
        <v>19.200000000000003</v>
      </c>
    </row>
    <row r="38" spans="1:33" ht="18" customHeight="1" x14ac:dyDescent="0.15">
      <c r="A38" s="3">
        <f t="shared" si="12"/>
        <v>132.5</v>
      </c>
      <c r="B38" s="4">
        <f t="shared" si="1"/>
        <v>44.791666666666664</v>
      </c>
      <c r="D38" s="3">
        <f t="shared" si="13"/>
        <v>152.5</v>
      </c>
      <c r="E38" s="4">
        <f t="shared" si="24"/>
        <v>36.458333333333329</v>
      </c>
      <c r="G38" s="3">
        <f t="shared" si="14"/>
        <v>172.5</v>
      </c>
      <c r="H38" s="4">
        <f t="shared" si="2"/>
        <v>28.125</v>
      </c>
      <c r="J38" s="3">
        <f t="shared" si="15"/>
        <v>192.5</v>
      </c>
      <c r="K38" s="4">
        <f t="shared" si="3"/>
        <v>19.791666666666657</v>
      </c>
      <c r="L38" s="3">
        <f t="shared" si="16"/>
        <v>147.5</v>
      </c>
      <c r="M38" s="4">
        <f t="shared" si="4"/>
        <v>43.269230769230774</v>
      </c>
      <c r="O38" s="3">
        <f t="shared" si="17"/>
        <v>167.5</v>
      </c>
      <c r="P38" s="4">
        <f t="shared" si="5"/>
        <v>35.57692307692308</v>
      </c>
      <c r="R38" s="3">
        <f t="shared" si="18"/>
        <v>187.5</v>
      </c>
      <c r="S38" s="4">
        <f t="shared" si="6"/>
        <v>27.884615384615387</v>
      </c>
      <c r="U38" s="3">
        <f t="shared" si="19"/>
        <v>207.5</v>
      </c>
      <c r="V38" s="4">
        <f t="shared" si="7"/>
        <v>17</v>
      </c>
      <c r="W38" s="3">
        <f t="shared" si="20"/>
        <v>142.5</v>
      </c>
      <c r="X38" s="4">
        <f t="shared" si="8"/>
        <v>43</v>
      </c>
      <c r="Z38" s="3">
        <f t="shared" si="21"/>
        <v>162.5</v>
      </c>
      <c r="AA38" s="4">
        <f t="shared" si="9"/>
        <v>35</v>
      </c>
      <c r="AC38" s="3">
        <f t="shared" si="22"/>
        <v>182.5</v>
      </c>
      <c r="AD38" s="4">
        <f t="shared" si="10"/>
        <v>27</v>
      </c>
      <c r="AF38" s="3">
        <f t="shared" si="23"/>
        <v>202.5</v>
      </c>
      <c r="AG38" s="4">
        <f t="shared" si="11"/>
        <v>19</v>
      </c>
    </row>
    <row r="39" spans="1:33" ht="18" customHeight="1" x14ac:dyDescent="0.15">
      <c r="A39" s="3">
        <f t="shared" si="12"/>
        <v>133</v>
      </c>
      <c r="B39" s="4">
        <f t="shared" si="1"/>
        <v>44.583333333333329</v>
      </c>
      <c r="D39" s="3">
        <f t="shared" si="13"/>
        <v>153</v>
      </c>
      <c r="E39" s="4">
        <f t="shared" si="24"/>
        <v>36.25</v>
      </c>
      <c r="G39" s="3">
        <f t="shared" si="14"/>
        <v>173</v>
      </c>
      <c r="H39" s="4">
        <f t="shared" si="2"/>
        <v>27.916666666666657</v>
      </c>
      <c r="J39" s="3">
        <f t="shared" si="15"/>
        <v>193</v>
      </c>
      <c r="K39" s="4">
        <f t="shared" si="3"/>
        <v>19.583333333333329</v>
      </c>
      <c r="L39" s="3">
        <f t="shared" si="16"/>
        <v>148</v>
      </c>
      <c r="M39" s="4">
        <f t="shared" si="4"/>
        <v>43.07692307692308</v>
      </c>
      <c r="O39" s="3">
        <f t="shared" si="17"/>
        <v>168</v>
      </c>
      <c r="P39" s="4">
        <f t="shared" si="5"/>
        <v>35.384615384615387</v>
      </c>
      <c r="R39" s="3">
        <f t="shared" si="18"/>
        <v>188</v>
      </c>
      <c r="S39" s="4">
        <f t="shared" si="6"/>
        <v>27.692307692307693</v>
      </c>
      <c r="U39" s="3">
        <f t="shared" si="19"/>
        <v>208</v>
      </c>
      <c r="V39" s="4">
        <f t="shared" si="7"/>
        <v>16.799999999999997</v>
      </c>
      <c r="W39" s="3">
        <f t="shared" si="20"/>
        <v>143</v>
      </c>
      <c r="X39" s="4">
        <f t="shared" si="8"/>
        <v>42.8</v>
      </c>
      <c r="Z39" s="3">
        <f t="shared" si="21"/>
        <v>163</v>
      </c>
      <c r="AA39" s="4">
        <f t="shared" si="9"/>
        <v>34.799999999999997</v>
      </c>
      <c r="AC39" s="3">
        <f t="shared" si="22"/>
        <v>183</v>
      </c>
      <c r="AD39" s="4">
        <f t="shared" si="10"/>
        <v>26.799999999999997</v>
      </c>
      <c r="AF39" s="3">
        <f t="shared" si="23"/>
        <v>203</v>
      </c>
      <c r="AG39" s="4">
        <f t="shared" si="11"/>
        <v>18.799999999999997</v>
      </c>
    </row>
    <row r="40" spans="1:33" ht="18" customHeight="1" x14ac:dyDescent="0.15">
      <c r="A40" s="3">
        <f t="shared" si="12"/>
        <v>133.5</v>
      </c>
      <c r="B40" s="4">
        <f t="shared" si="1"/>
        <v>44.375</v>
      </c>
      <c r="D40" s="3">
        <f t="shared" si="13"/>
        <v>153.5</v>
      </c>
      <c r="E40" s="4">
        <f t="shared" si="24"/>
        <v>36.041666666666664</v>
      </c>
      <c r="G40" s="3">
        <f t="shared" si="14"/>
        <v>173.5</v>
      </c>
      <c r="H40" s="4">
        <f t="shared" si="2"/>
        <v>27.708333333333329</v>
      </c>
      <c r="J40" s="3">
        <f t="shared" si="15"/>
        <v>193.5</v>
      </c>
      <c r="K40" s="4">
        <f t="shared" si="3"/>
        <v>19.375</v>
      </c>
      <c r="L40" s="3">
        <f>L39+0.5</f>
        <v>148.5</v>
      </c>
      <c r="M40" s="4">
        <f t="shared" si="4"/>
        <v>42.884615384615387</v>
      </c>
      <c r="O40" s="3">
        <f>O39+0.5</f>
        <v>168.5</v>
      </c>
      <c r="P40" s="4">
        <f t="shared" si="5"/>
        <v>35.192307692307693</v>
      </c>
      <c r="R40" s="3">
        <f>R39+0.5</f>
        <v>188.5</v>
      </c>
      <c r="S40" s="4">
        <f t="shared" si="6"/>
        <v>27.5</v>
      </c>
      <c r="U40" s="3">
        <f>U39+0.5</f>
        <v>208.5</v>
      </c>
      <c r="V40" s="4">
        <f t="shared" si="7"/>
        <v>16.599999999999994</v>
      </c>
      <c r="W40" s="3">
        <f>W39+0.5</f>
        <v>143.5</v>
      </c>
      <c r="X40" s="4">
        <f t="shared" si="8"/>
        <v>42.6</v>
      </c>
      <c r="Z40" s="3">
        <f>Z39+0.5</f>
        <v>163.5</v>
      </c>
      <c r="AA40" s="4">
        <f t="shared" si="9"/>
        <v>34.599999999999994</v>
      </c>
      <c r="AC40" s="3">
        <f>AC39+0.5</f>
        <v>183.5</v>
      </c>
      <c r="AD40" s="4">
        <f t="shared" si="10"/>
        <v>26.599999999999994</v>
      </c>
      <c r="AF40" s="3">
        <f>AF39+0.5</f>
        <v>203.5</v>
      </c>
      <c r="AG40" s="4">
        <f t="shared" si="11"/>
        <v>18.599999999999994</v>
      </c>
    </row>
    <row r="41" spans="1:33" ht="18" customHeight="1" x14ac:dyDescent="0.15">
      <c r="A41" s="3">
        <f t="shared" si="12"/>
        <v>134</v>
      </c>
      <c r="B41" s="4">
        <f t="shared" si="1"/>
        <v>44.166666666666664</v>
      </c>
      <c r="D41" s="3">
        <f t="shared" si="13"/>
        <v>154</v>
      </c>
      <c r="E41" s="4">
        <f t="shared" si="24"/>
        <v>35.833333333333329</v>
      </c>
      <c r="G41" s="3">
        <f t="shared" si="14"/>
        <v>174</v>
      </c>
      <c r="H41" s="4">
        <f t="shared" si="2"/>
        <v>27.5</v>
      </c>
      <c r="J41" s="3">
        <f t="shared" si="15"/>
        <v>194</v>
      </c>
      <c r="K41" s="4">
        <f t="shared" si="3"/>
        <v>19.166666666666657</v>
      </c>
      <c r="L41" s="3">
        <f t="shared" si="16"/>
        <v>149</v>
      </c>
      <c r="M41" s="4">
        <f t="shared" si="4"/>
        <v>42.692307692307693</v>
      </c>
      <c r="O41" s="3">
        <f t="shared" si="17"/>
        <v>169</v>
      </c>
      <c r="P41" s="4">
        <f t="shared" si="5"/>
        <v>35</v>
      </c>
      <c r="R41" s="3">
        <f t="shared" si="18"/>
        <v>189</v>
      </c>
      <c r="S41" s="4">
        <f t="shared" si="6"/>
        <v>27.307692307692307</v>
      </c>
      <c r="U41" s="3">
        <f t="shared" si="19"/>
        <v>209</v>
      </c>
      <c r="V41" s="4">
        <f t="shared" si="7"/>
        <v>16.400000000000006</v>
      </c>
      <c r="W41" s="3">
        <f t="shared" ref="W41:W42" si="25">W40+0.5</f>
        <v>144</v>
      </c>
      <c r="X41" s="4">
        <f t="shared" si="8"/>
        <v>42.4</v>
      </c>
      <c r="Z41" s="3">
        <f t="shared" ref="Z41:Z42" si="26">Z40+0.5</f>
        <v>164</v>
      </c>
      <c r="AA41" s="4">
        <f t="shared" si="9"/>
        <v>34.400000000000006</v>
      </c>
      <c r="AC41" s="3">
        <f t="shared" ref="AC41:AC42" si="27">AC40+0.5</f>
        <v>184</v>
      </c>
      <c r="AD41" s="4">
        <f t="shared" si="10"/>
        <v>26.400000000000006</v>
      </c>
      <c r="AF41" s="3">
        <f t="shared" ref="AF41:AF42" si="28">AF40+0.5</f>
        <v>204</v>
      </c>
      <c r="AG41" s="4">
        <f t="shared" si="11"/>
        <v>18.400000000000006</v>
      </c>
    </row>
    <row r="42" spans="1:33" ht="18" customHeight="1" x14ac:dyDescent="0.15">
      <c r="A42" s="3">
        <f t="shared" si="12"/>
        <v>134.5</v>
      </c>
      <c r="B42" s="4">
        <f t="shared" si="1"/>
        <v>43.958333333333329</v>
      </c>
      <c r="D42" s="3">
        <f t="shared" si="13"/>
        <v>154.5</v>
      </c>
      <c r="E42" s="4">
        <f t="shared" si="24"/>
        <v>35.625</v>
      </c>
      <c r="G42" s="3">
        <f t="shared" si="14"/>
        <v>174.5</v>
      </c>
      <c r="H42" s="4">
        <f t="shared" si="2"/>
        <v>27.291666666666657</v>
      </c>
      <c r="J42" s="3">
        <f t="shared" si="15"/>
        <v>194.5</v>
      </c>
      <c r="K42" s="4">
        <f t="shared" si="3"/>
        <v>18.958333333333329</v>
      </c>
      <c r="L42" s="3">
        <f t="shared" si="16"/>
        <v>149.5</v>
      </c>
      <c r="M42" s="4">
        <f t="shared" si="4"/>
        <v>42.5</v>
      </c>
      <c r="O42" s="3">
        <f t="shared" si="17"/>
        <v>169.5</v>
      </c>
      <c r="P42" s="4">
        <f t="shared" si="5"/>
        <v>34.807692307692307</v>
      </c>
      <c r="R42" s="3">
        <f t="shared" si="18"/>
        <v>189.5</v>
      </c>
      <c r="S42" s="4">
        <f t="shared" si="6"/>
        <v>27.115384615384613</v>
      </c>
      <c r="U42" s="3">
        <f t="shared" si="19"/>
        <v>209.5</v>
      </c>
      <c r="V42" s="4">
        <f t="shared" si="7"/>
        <v>16.200000000000003</v>
      </c>
      <c r="W42" s="3">
        <f t="shared" si="25"/>
        <v>144.5</v>
      </c>
      <c r="X42" s="4">
        <f t="shared" si="8"/>
        <v>42.2</v>
      </c>
      <c r="Z42" s="3">
        <f t="shared" si="26"/>
        <v>164.5</v>
      </c>
      <c r="AA42" s="4">
        <f t="shared" si="9"/>
        <v>34.200000000000003</v>
      </c>
      <c r="AC42" s="3">
        <f t="shared" si="27"/>
        <v>184.5</v>
      </c>
      <c r="AD42" s="4">
        <f t="shared" si="10"/>
        <v>26.200000000000003</v>
      </c>
      <c r="AF42" s="3">
        <f t="shared" si="28"/>
        <v>204.5</v>
      </c>
      <c r="AG42" s="4">
        <f t="shared" si="11"/>
        <v>18.200000000000003</v>
      </c>
    </row>
    <row r="43" spans="1:33" ht="18" customHeight="1" x14ac:dyDescent="0.15"/>
    <row r="44" spans="1:33" ht="18" customHeight="1" x14ac:dyDescent="0.15"/>
    <row r="45" spans="1:33" ht="18" customHeight="1" x14ac:dyDescent="0.15"/>
    <row r="46" spans="1:33" ht="18" customHeight="1" x14ac:dyDescent="0.15"/>
    <row r="47" spans="1:33" ht="18" customHeight="1" x14ac:dyDescent="0.15"/>
    <row r="48" spans="1:33" ht="18" customHeight="1" x14ac:dyDescent="0.15"/>
    <row r="49" ht="18" customHeight="1" x14ac:dyDescent="0.15"/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7030A0"/>
  </sheetPr>
  <dimension ref="A1:N44"/>
  <sheetViews>
    <sheetView zoomScale="85" zoomScaleNormal="85" workbookViewId="0">
      <selection activeCell="M52" sqref="M52"/>
    </sheetView>
  </sheetViews>
  <sheetFormatPr defaultColWidth="9.14453125" defaultRowHeight="13.5" x14ac:dyDescent="0.15"/>
  <cols>
    <col min="1" max="2" width="9.4140625" style="1" customWidth="1"/>
    <col min="3" max="3" width="2.6875" style="1" customWidth="1"/>
    <col min="4" max="5" width="9.4140625" style="1" customWidth="1"/>
    <col min="6" max="6" width="2.6875" style="1" customWidth="1"/>
    <col min="7" max="8" width="9.4140625" style="1" customWidth="1"/>
    <col min="9" max="9" width="2.6875" style="1" customWidth="1"/>
    <col min="10" max="11" width="9.4140625" style="1" customWidth="1"/>
    <col min="12" max="16384" width="9.14453125" style="1"/>
  </cols>
  <sheetData>
    <row r="1" spans="1:14" ht="21" thickBot="1" x14ac:dyDescent="0.3">
      <c r="A1" s="2" t="s">
        <v>6</v>
      </c>
      <c r="G1" s="5" t="s">
        <v>7</v>
      </c>
      <c r="H1" s="6"/>
      <c r="I1" s="6"/>
      <c r="J1" s="6">
        <v>5</v>
      </c>
      <c r="K1" s="7">
        <v>10</v>
      </c>
    </row>
    <row r="3" spans="1:14" ht="18" customHeight="1" x14ac:dyDescent="0.15">
      <c r="A3" s="8">
        <f t="shared" ref="A3:A20" si="0">IF(A4=ROUNDDOWN(A4,0),A4-0.41,A4-0.01)</f>
        <v>4.3100000000000076</v>
      </c>
      <c r="B3" s="4">
        <v>9.6</v>
      </c>
      <c r="D3" s="10">
        <f>IF(A42-ROUNDDOWN(A42,0)&gt;0.585,ROUNDDOWN(A42,0)+1,A42+0.01)</f>
        <v>5.1099999999999994</v>
      </c>
      <c r="E3" s="4">
        <v>0.4</v>
      </c>
      <c r="G3" s="10">
        <f>IF(D42-ROUNDDOWN(D42,0)&gt;0.585,ROUNDDOWN(D42,0)+1,D42+0.01)</f>
        <v>5.5099999999999909</v>
      </c>
      <c r="H3" s="4">
        <v>16.399999999999999</v>
      </c>
      <c r="J3" s="10">
        <f>IF(G42-ROUNDDOWN(G42,0)&gt;0.585,ROUNDDOWN(G42,0)+1,G42+0.01)</f>
        <v>6.3099999999999934</v>
      </c>
      <c r="K3" s="4">
        <v>32.4</v>
      </c>
    </row>
    <row r="4" spans="1:14" ht="18" customHeight="1" x14ac:dyDescent="0.15">
      <c r="A4" s="8">
        <f t="shared" si="0"/>
        <v>4.3200000000000074</v>
      </c>
      <c r="B4" s="4">
        <v>9.1999999999999993</v>
      </c>
      <c r="D4" s="10">
        <f t="shared" ref="D4:D34" si="1">IF(D3-ROUNDDOWN(D3,0)&gt;0.585,ROUNDDOWN(D3,0)+1,D3+0.01)</f>
        <v>5.1199999999999992</v>
      </c>
      <c r="E4" s="4">
        <v>0.8</v>
      </c>
      <c r="G4" s="10">
        <f t="shared" ref="G4:G41" si="2">IF(G3-ROUNDDOWN(G3,0)&gt;0.585,ROUNDDOWN(G3,0)+1,G3+0.01)</f>
        <v>5.5199999999999907</v>
      </c>
      <c r="H4" s="4">
        <v>16.8</v>
      </c>
      <c r="J4" s="10">
        <f t="shared" ref="J4:J41" si="3">IF(J3-ROUNDDOWN(J3,0)&gt;0.585,ROUNDDOWN(J3,0)+1,J3+0.01)</f>
        <v>6.3199999999999932</v>
      </c>
      <c r="K4" s="4">
        <v>32.799999999999997</v>
      </c>
    </row>
    <row r="5" spans="1:14" ht="18" customHeight="1" x14ac:dyDescent="0.15">
      <c r="A5" s="8">
        <f t="shared" si="0"/>
        <v>4.3300000000000072</v>
      </c>
      <c r="B5" s="4">
        <v>8.8000000000000007</v>
      </c>
      <c r="D5" s="10">
        <f t="shared" si="1"/>
        <v>5.129999999999999</v>
      </c>
      <c r="E5" s="4">
        <v>1.2</v>
      </c>
      <c r="G5" s="10">
        <f t="shared" si="2"/>
        <v>5.5299999999999905</v>
      </c>
      <c r="H5" s="4">
        <v>17.2</v>
      </c>
      <c r="J5" s="10">
        <f t="shared" si="3"/>
        <v>6.329999999999993</v>
      </c>
      <c r="K5" s="4">
        <v>33.200000000000003</v>
      </c>
    </row>
    <row r="6" spans="1:14" ht="18" customHeight="1" x14ac:dyDescent="0.15">
      <c r="A6" s="8">
        <f t="shared" si="0"/>
        <v>4.340000000000007</v>
      </c>
      <c r="B6" s="4">
        <v>8.4</v>
      </c>
      <c r="D6" s="10">
        <f t="shared" si="1"/>
        <v>5.1399999999999988</v>
      </c>
      <c r="E6" s="4">
        <v>1.6</v>
      </c>
      <c r="G6" s="10">
        <f t="shared" si="2"/>
        <v>5.5399999999999903</v>
      </c>
      <c r="H6" s="4">
        <v>17.600000000000001</v>
      </c>
      <c r="J6" s="10">
        <f t="shared" si="3"/>
        <v>6.3399999999999928</v>
      </c>
      <c r="K6" s="4">
        <v>33.6</v>
      </c>
    </row>
    <row r="7" spans="1:14" ht="18" customHeight="1" x14ac:dyDescent="0.15">
      <c r="A7" s="8">
        <f t="shared" si="0"/>
        <v>4.3500000000000068</v>
      </c>
      <c r="B7" s="4">
        <v>8</v>
      </c>
      <c r="D7" s="10">
        <f t="shared" si="1"/>
        <v>5.1499999999999986</v>
      </c>
      <c r="E7" s="4">
        <v>2</v>
      </c>
      <c r="G7" s="10">
        <f t="shared" si="2"/>
        <v>5.5499999999999901</v>
      </c>
      <c r="H7" s="4">
        <v>18</v>
      </c>
      <c r="J7" s="10">
        <f t="shared" si="3"/>
        <v>6.3499999999999925</v>
      </c>
      <c r="K7" s="4">
        <v>34</v>
      </c>
    </row>
    <row r="8" spans="1:14" ht="18" customHeight="1" x14ac:dyDescent="0.15">
      <c r="A8" s="8">
        <f t="shared" si="0"/>
        <v>4.3600000000000065</v>
      </c>
      <c r="B8" s="4">
        <v>7.6</v>
      </c>
      <c r="D8" s="10">
        <f t="shared" si="1"/>
        <v>5.1599999999999984</v>
      </c>
      <c r="E8" s="4">
        <v>2.4</v>
      </c>
      <c r="G8" s="10">
        <f t="shared" si="2"/>
        <v>5.5599999999999898</v>
      </c>
      <c r="H8" s="4">
        <v>18.399999999999999</v>
      </c>
      <c r="J8" s="10">
        <f t="shared" si="3"/>
        <v>6.3599999999999923</v>
      </c>
      <c r="K8" s="4">
        <v>34.4</v>
      </c>
      <c r="N8" s="37"/>
    </row>
    <row r="9" spans="1:14" ht="18" customHeight="1" x14ac:dyDescent="0.15">
      <c r="A9" s="8">
        <f t="shared" si="0"/>
        <v>4.3700000000000063</v>
      </c>
      <c r="B9" s="4">
        <v>7.2</v>
      </c>
      <c r="D9" s="10">
        <f t="shared" si="1"/>
        <v>5.1699999999999982</v>
      </c>
      <c r="E9" s="4">
        <v>2.8</v>
      </c>
      <c r="G9" s="10">
        <f t="shared" si="2"/>
        <v>5.5699999999999896</v>
      </c>
      <c r="H9" s="4">
        <v>18.8</v>
      </c>
      <c r="J9" s="10">
        <f t="shared" si="3"/>
        <v>6.3699999999999921</v>
      </c>
      <c r="K9" s="4">
        <v>34.799999999999997</v>
      </c>
    </row>
    <row r="10" spans="1:14" ht="18" customHeight="1" x14ac:dyDescent="0.15">
      <c r="A10" s="8">
        <f t="shared" si="0"/>
        <v>4.3800000000000061</v>
      </c>
      <c r="B10" s="4">
        <v>6.8</v>
      </c>
      <c r="D10" s="10">
        <f t="shared" si="1"/>
        <v>5.1799999999999979</v>
      </c>
      <c r="E10" s="4">
        <v>3.2</v>
      </c>
      <c r="G10" s="10">
        <f t="shared" si="2"/>
        <v>5.5799999999999894</v>
      </c>
      <c r="H10" s="4">
        <v>19.2</v>
      </c>
      <c r="J10" s="10">
        <f t="shared" si="3"/>
        <v>6.3799999999999919</v>
      </c>
      <c r="K10" s="4">
        <v>35.200000000000003</v>
      </c>
    </row>
    <row r="11" spans="1:14" ht="18" customHeight="1" x14ac:dyDescent="0.15">
      <c r="A11" s="8">
        <f t="shared" si="0"/>
        <v>4.3900000000000059</v>
      </c>
      <c r="B11" s="4">
        <v>6.4</v>
      </c>
      <c r="D11" s="10">
        <f t="shared" si="1"/>
        <v>5.1899999999999977</v>
      </c>
      <c r="E11" s="4">
        <v>3.6</v>
      </c>
      <c r="G11" s="10">
        <f t="shared" si="2"/>
        <v>5.5899999999999892</v>
      </c>
      <c r="H11" s="4">
        <v>19.600000000000001</v>
      </c>
      <c r="J11" s="10">
        <f t="shared" si="3"/>
        <v>6.3899999999999917</v>
      </c>
      <c r="K11" s="4">
        <v>35.6</v>
      </c>
    </row>
    <row r="12" spans="1:14" ht="18" customHeight="1" x14ac:dyDescent="0.15">
      <c r="A12" s="8">
        <f t="shared" si="0"/>
        <v>4.4000000000000057</v>
      </c>
      <c r="B12" s="4">
        <v>6</v>
      </c>
      <c r="D12" s="10">
        <f t="shared" si="1"/>
        <v>5.1999999999999975</v>
      </c>
      <c r="E12" s="4">
        <v>4</v>
      </c>
      <c r="G12" s="10">
        <f t="shared" si="2"/>
        <v>6</v>
      </c>
      <c r="H12" s="4">
        <v>20</v>
      </c>
      <c r="J12" s="10">
        <f t="shared" si="3"/>
        <v>6.3999999999999915</v>
      </c>
      <c r="K12" s="4">
        <v>36</v>
      </c>
    </row>
    <row r="13" spans="1:14" ht="18" customHeight="1" x14ac:dyDescent="0.15">
      <c r="A13" s="8">
        <f t="shared" si="0"/>
        <v>4.4100000000000055</v>
      </c>
      <c r="B13" s="4">
        <v>5.6</v>
      </c>
      <c r="D13" s="10">
        <f t="shared" si="1"/>
        <v>5.2099999999999973</v>
      </c>
      <c r="E13" s="4">
        <v>4.4000000000000004</v>
      </c>
      <c r="G13" s="10">
        <f t="shared" si="2"/>
        <v>6.01</v>
      </c>
      <c r="H13" s="4">
        <v>20.399999999999999</v>
      </c>
      <c r="J13" s="10">
        <f t="shared" si="3"/>
        <v>6.4099999999999913</v>
      </c>
      <c r="K13" s="4">
        <v>36.4</v>
      </c>
    </row>
    <row r="14" spans="1:14" ht="18" customHeight="1" x14ac:dyDescent="0.15">
      <c r="A14" s="8">
        <f t="shared" si="0"/>
        <v>4.4200000000000053</v>
      </c>
      <c r="B14" s="4">
        <v>5.2</v>
      </c>
      <c r="D14" s="10">
        <f t="shared" si="1"/>
        <v>5.2199999999999971</v>
      </c>
      <c r="E14" s="4">
        <v>4.8</v>
      </c>
      <c r="G14" s="10">
        <f t="shared" si="2"/>
        <v>6.02</v>
      </c>
      <c r="H14" s="4">
        <v>20.8</v>
      </c>
      <c r="J14" s="10">
        <f t="shared" si="3"/>
        <v>6.419999999999991</v>
      </c>
      <c r="K14" s="4">
        <v>36.799999999999997</v>
      </c>
    </row>
    <row r="15" spans="1:14" ht="18" customHeight="1" x14ac:dyDescent="0.15">
      <c r="A15" s="8">
        <f t="shared" si="0"/>
        <v>4.430000000000005</v>
      </c>
      <c r="B15" s="4">
        <v>4.8</v>
      </c>
      <c r="D15" s="10">
        <f t="shared" si="1"/>
        <v>5.2299999999999969</v>
      </c>
      <c r="E15" s="4">
        <v>5.2</v>
      </c>
      <c r="G15" s="10">
        <f t="shared" si="2"/>
        <v>6.0299999999999994</v>
      </c>
      <c r="H15" s="4">
        <v>21.2</v>
      </c>
      <c r="J15" s="10">
        <f t="shared" si="3"/>
        <v>6.4299999999999908</v>
      </c>
      <c r="K15" s="4">
        <v>37.200000000000003</v>
      </c>
    </row>
    <row r="16" spans="1:14" ht="18" customHeight="1" x14ac:dyDescent="0.15">
      <c r="A16" s="8">
        <f t="shared" si="0"/>
        <v>4.4400000000000048</v>
      </c>
      <c r="B16" s="4">
        <v>4.4000000000000004</v>
      </c>
      <c r="D16" s="10">
        <f t="shared" si="1"/>
        <v>5.2399999999999967</v>
      </c>
      <c r="E16" s="4">
        <v>5.6</v>
      </c>
      <c r="G16" s="10">
        <f t="shared" si="2"/>
        <v>6.0399999999999991</v>
      </c>
      <c r="H16" s="4">
        <v>21.6</v>
      </c>
      <c r="J16" s="10">
        <f t="shared" si="3"/>
        <v>6.4399999999999906</v>
      </c>
      <c r="K16" s="4">
        <v>37.6</v>
      </c>
    </row>
    <row r="17" spans="1:11" ht="18" customHeight="1" x14ac:dyDescent="0.15">
      <c r="A17" s="8">
        <f t="shared" si="0"/>
        <v>4.4500000000000046</v>
      </c>
      <c r="B17" s="4">
        <v>4</v>
      </c>
      <c r="D17" s="10">
        <f t="shared" si="1"/>
        <v>5.2499999999999964</v>
      </c>
      <c r="E17" s="4">
        <v>6</v>
      </c>
      <c r="G17" s="10">
        <f t="shared" si="2"/>
        <v>6.0499999999999989</v>
      </c>
      <c r="H17" s="4">
        <v>22</v>
      </c>
      <c r="J17" s="10">
        <f t="shared" si="3"/>
        <v>6.4499999999999904</v>
      </c>
      <c r="K17" s="4">
        <v>38</v>
      </c>
    </row>
    <row r="18" spans="1:11" ht="18" customHeight="1" x14ac:dyDescent="0.15">
      <c r="A18" s="8">
        <f t="shared" si="0"/>
        <v>4.4600000000000044</v>
      </c>
      <c r="B18" s="4">
        <v>3.6</v>
      </c>
      <c r="D18" s="10">
        <f t="shared" si="1"/>
        <v>5.2599999999999962</v>
      </c>
      <c r="E18" s="4">
        <v>6.4</v>
      </c>
      <c r="G18" s="10">
        <f t="shared" si="2"/>
        <v>6.0599999999999987</v>
      </c>
      <c r="H18" s="4">
        <v>22.4</v>
      </c>
      <c r="J18" s="10">
        <f t="shared" si="3"/>
        <v>6.4599999999999902</v>
      </c>
      <c r="K18" s="4">
        <v>38.4</v>
      </c>
    </row>
    <row r="19" spans="1:11" ht="18" customHeight="1" x14ac:dyDescent="0.15">
      <c r="A19" s="8">
        <f t="shared" si="0"/>
        <v>4.4700000000000042</v>
      </c>
      <c r="B19" s="4">
        <v>3.2</v>
      </c>
      <c r="D19" s="10">
        <f t="shared" si="1"/>
        <v>5.269999999999996</v>
      </c>
      <c r="E19" s="4">
        <v>6.8</v>
      </c>
      <c r="G19" s="10">
        <f t="shared" si="2"/>
        <v>6.0699999999999985</v>
      </c>
      <c r="H19" s="4">
        <v>22.8</v>
      </c>
      <c r="J19" s="10">
        <f t="shared" si="3"/>
        <v>6.46999999999999</v>
      </c>
      <c r="K19" s="4">
        <v>38.799999999999997</v>
      </c>
    </row>
    <row r="20" spans="1:11" ht="18" customHeight="1" x14ac:dyDescent="0.15">
      <c r="A20" s="8">
        <f t="shared" si="0"/>
        <v>4.480000000000004</v>
      </c>
      <c r="B20" s="4">
        <v>2.8</v>
      </c>
      <c r="D20" s="10">
        <f t="shared" si="1"/>
        <v>5.2799999999999958</v>
      </c>
      <c r="E20" s="4">
        <v>7.2</v>
      </c>
      <c r="G20" s="10">
        <f t="shared" si="2"/>
        <v>6.0799999999999983</v>
      </c>
      <c r="H20" s="4">
        <v>23.2</v>
      </c>
      <c r="J20" s="10">
        <f t="shared" si="3"/>
        <v>6.4799999999999898</v>
      </c>
      <c r="K20" s="4">
        <v>39.200000000000003</v>
      </c>
    </row>
    <row r="21" spans="1:11" ht="18" customHeight="1" x14ac:dyDescent="0.15">
      <c r="A21" s="8">
        <f>IF(A22=ROUNDDOWN(A22,0),A22-0.41,A22-0.01)</f>
        <v>4.4900000000000038</v>
      </c>
      <c r="B21" s="4">
        <v>2.4</v>
      </c>
      <c r="D21" s="10">
        <f t="shared" si="1"/>
        <v>5.2899999999999956</v>
      </c>
      <c r="E21" s="4">
        <v>7.6</v>
      </c>
      <c r="G21" s="10">
        <f t="shared" si="2"/>
        <v>6.0899999999999981</v>
      </c>
      <c r="H21" s="4">
        <v>23.6</v>
      </c>
      <c r="J21" s="10">
        <f t="shared" si="3"/>
        <v>6.4899999999999896</v>
      </c>
      <c r="K21" s="4">
        <v>39.6</v>
      </c>
    </row>
    <row r="22" spans="1:11" ht="18" customHeight="1" x14ac:dyDescent="0.15">
      <c r="A22" s="8">
        <f t="shared" ref="A22:A41" si="4">IF(A23=ROUNDDOWN(A23,0),A23-0.41,A23-0.01)</f>
        <v>4.5000000000000036</v>
      </c>
      <c r="B22" s="4">
        <v>2</v>
      </c>
      <c r="D22" s="10">
        <f t="shared" si="1"/>
        <v>5.2999999999999954</v>
      </c>
      <c r="E22" s="4">
        <v>8</v>
      </c>
      <c r="G22" s="10">
        <f t="shared" si="2"/>
        <v>6.0999999999999979</v>
      </c>
      <c r="H22" s="4">
        <v>24</v>
      </c>
      <c r="J22" s="10">
        <f t="shared" si="3"/>
        <v>6.4999999999999893</v>
      </c>
      <c r="K22" s="4">
        <v>40</v>
      </c>
    </row>
    <row r="23" spans="1:11" ht="18" customHeight="1" x14ac:dyDescent="0.15">
      <c r="A23" s="8">
        <f t="shared" si="4"/>
        <v>4.5100000000000033</v>
      </c>
      <c r="B23" s="4">
        <v>1.6</v>
      </c>
      <c r="D23" s="10">
        <f t="shared" si="1"/>
        <v>5.3099999999999952</v>
      </c>
      <c r="E23" s="4">
        <v>8.4</v>
      </c>
      <c r="G23" s="10">
        <f t="shared" si="2"/>
        <v>6.1099999999999977</v>
      </c>
      <c r="H23" s="4">
        <v>24.4</v>
      </c>
      <c r="J23" s="10">
        <f t="shared" si="3"/>
        <v>6.5099999999999891</v>
      </c>
      <c r="K23" s="4">
        <v>40.4</v>
      </c>
    </row>
    <row r="24" spans="1:11" ht="18" customHeight="1" x14ac:dyDescent="0.15">
      <c r="A24" s="8">
        <f t="shared" si="4"/>
        <v>4.5200000000000031</v>
      </c>
      <c r="B24" s="4">
        <v>1.2</v>
      </c>
      <c r="D24" s="10">
        <f t="shared" si="1"/>
        <v>5.319999999999995</v>
      </c>
      <c r="E24" s="4">
        <v>8.8000000000000007</v>
      </c>
      <c r="G24" s="10">
        <f t="shared" si="2"/>
        <v>6.1199999999999974</v>
      </c>
      <c r="H24" s="4">
        <v>24.8</v>
      </c>
      <c r="J24" s="10">
        <f t="shared" si="3"/>
        <v>6.5199999999999889</v>
      </c>
      <c r="K24" s="4">
        <v>40.799999999999997</v>
      </c>
    </row>
    <row r="25" spans="1:11" ht="18" customHeight="1" x14ac:dyDescent="0.15">
      <c r="A25" s="8">
        <f t="shared" si="4"/>
        <v>4.5300000000000029</v>
      </c>
      <c r="B25" s="4">
        <v>0.8</v>
      </c>
      <c r="D25" s="10">
        <f t="shared" si="1"/>
        <v>5.3299999999999947</v>
      </c>
      <c r="E25" s="4">
        <v>9.1999999999999993</v>
      </c>
      <c r="G25" s="10">
        <f t="shared" si="2"/>
        <v>6.1299999999999972</v>
      </c>
      <c r="H25" s="4">
        <v>25.2</v>
      </c>
      <c r="J25" s="10">
        <f t="shared" si="3"/>
        <v>6.5299999999999887</v>
      </c>
      <c r="K25" s="4">
        <v>41.2</v>
      </c>
    </row>
    <row r="26" spans="1:11" ht="18" customHeight="1" x14ac:dyDescent="0.15">
      <c r="A26" s="8">
        <f t="shared" si="4"/>
        <v>4.5400000000000027</v>
      </c>
      <c r="B26" s="4">
        <v>0.4</v>
      </c>
      <c r="D26" s="10">
        <f t="shared" si="1"/>
        <v>5.3399999999999945</v>
      </c>
      <c r="E26" s="4">
        <v>9.6</v>
      </c>
      <c r="G26" s="10">
        <f t="shared" si="2"/>
        <v>6.139999999999997</v>
      </c>
      <c r="H26" s="4">
        <v>25.600000000000101</v>
      </c>
      <c r="J26" s="10">
        <f t="shared" si="3"/>
        <v>6.5399999999999885</v>
      </c>
      <c r="K26" s="4">
        <v>41.6</v>
      </c>
    </row>
    <row r="27" spans="1:11" ht="18" customHeight="1" x14ac:dyDescent="0.15">
      <c r="A27" s="9">
        <f t="shared" si="4"/>
        <v>4.5500000000000025</v>
      </c>
      <c r="B27" s="12">
        <v>0</v>
      </c>
      <c r="D27" s="10">
        <f t="shared" si="1"/>
        <v>5.3499999999999943</v>
      </c>
      <c r="E27" s="4">
        <v>10</v>
      </c>
      <c r="G27" s="10">
        <f t="shared" si="2"/>
        <v>6.1499999999999968</v>
      </c>
      <c r="H27" s="4">
        <v>26</v>
      </c>
      <c r="J27" s="10">
        <f t="shared" si="3"/>
        <v>6.5499999999999883</v>
      </c>
      <c r="K27" s="4">
        <v>42</v>
      </c>
    </row>
    <row r="28" spans="1:11" ht="18" customHeight="1" x14ac:dyDescent="0.15">
      <c r="A28" s="9">
        <f t="shared" si="4"/>
        <v>4.5600000000000023</v>
      </c>
      <c r="B28" s="12">
        <v>0</v>
      </c>
      <c r="D28" s="10">
        <f t="shared" si="1"/>
        <v>5.3599999999999941</v>
      </c>
      <c r="E28" s="4">
        <v>10.4</v>
      </c>
      <c r="G28" s="10">
        <f t="shared" si="2"/>
        <v>6.1599999999999966</v>
      </c>
      <c r="H28" s="4">
        <v>26.400000000000102</v>
      </c>
      <c r="J28" s="10">
        <f t="shared" si="3"/>
        <v>6.5599999999999881</v>
      </c>
      <c r="K28" s="4">
        <v>42.4</v>
      </c>
    </row>
    <row r="29" spans="1:11" ht="18" customHeight="1" x14ac:dyDescent="0.15">
      <c r="A29" s="9">
        <f t="shared" si="4"/>
        <v>4.5700000000000021</v>
      </c>
      <c r="B29" s="12">
        <v>0</v>
      </c>
      <c r="D29" s="10">
        <f t="shared" si="1"/>
        <v>5.3699999999999939</v>
      </c>
      <c r="E29" s="4">
        <v>10.8</v>
      </c>
      <c r="G29" s="10">
        <f t="shared" si="2"/>
        <v>6.1699999999999964</v>
      </c>
      <c r="H29" s="4">
        <v>26.8000000000001</v>
      </c>
      <c r="J29" s="10">
        <f t="shared" si="3"/>
        <v>6.5699999999999878</v>
      </c>
      <c r="K29" s="4">
        <v>42.8</v>
      </c>
    </row>
    <row r="30" spans="1:11" ht="18" customHeight="1" x14ac:dyDescent="0.15">
      <c r="A30" s="9">
        <f t="shared" si="4"/>
        <v>4.5800000000000018</v>
      </c>
      <c r="B30" s="12">
        <v>0</v>
      </c>
      <c r="D30" s="10">
        <f t="shared" si="1"/>
        <v>5.3799999999999937</v>
      </c>
      <c r="E30" s="4">
        <v>11.2</v>
      </c>
      <c r="G30" s="10">
        <f t="shared" si="2"/>
        <v>6.1799999999999962</v>
      </c>
      <c r="H30" s="4">
        <v>27.200000000000099</v>
      </c>
      <c r="J30" s="10">
        <f t="shared" si="3"/>
        <v>6.5799999999999876</v>
      </c>
      <c r="K30" s="4">
        <v>43.2</v>
      </c>
    </row>
    <row r="31" spans="1:11" ht="18" customHeight="1" x14ac:dyDescent="0.15">
      <c r="A31" s="9">
        <f t="shared" si="4"/>
        <v>4.5900000000000016</v>
      </c>
      <c r="B31" s="12">
        <v>0</v>
      </c>
      <c r="D31" s="10">
        <f t="shared" si="1"/>
        <v>5.3899999999999935</v>
      </c>
      <c r="E31" s="4">
        <v>11.6</v>
      </c>
      <c r="G31" s="10">
        <f t="shared" si="2"/>
        <v>6.1899999999999959</v>
      </c>
      <c r="H31" s="4">
        <v>27.600000000000101</v>
      </c>
      <c r="J31" s="10">
        <f t="shared" si="3"/>
        <v>6.5899999999999874</v>
      </c>
      <c r="K31" s="4">
        <v>43.6</v>
      </c>
    </row>
    <row r="32" spans="1:11" ht="18" customHeight="1" x14ac:dyDescent="0.15">
      <c r="A32" s="9">
        <f t="shared" si="4"/>
        <v>5.0000000000000018</v>
      </c>
      <c r="B32" s="12">
        <v>0</v>
      </c>
      <c r="D32" s="10">
        <f t="shared" si="1"/>
        <v>5.3999999999999932</v>
      </c>
      <c r="E32" s="4">
        <v>12</v>
      </c>
      <c r="G32" s="10">
        <f t="shared" si="2"/>
        <v>6.1999999999999957</v>
      </c>
      <c r="H32" s="4">
        <v>28.000000000000099</v>
      </c>
      <c r="J32" s="10">
        <f t="shared" si="3"/>
        <v>7</v>
      </c>
      <c r="K32" s="4">
        <v>44</v>
      </c>
    </row>
    <row r="33" spans="1:11" ht="18" customHeight="1" x14ac:dyDescent="0.15">
      <c r="A33" s="9">
        <f t="shared" si="4"/>
        <v>5.0100000000000016</v>
      </c>
      <c r="B33" s="12">
        <v>0</v>
      </c>
      <c r="D33" s="10">
        <f t="shared" si="1"/>
        <v>5.409999999999993</v>
      </c>
      <c r="E33" s="4">
        <v>12.4</v>
      </c>
      <c r="G33" s="10">
        <f t="shared" si="2"/>
        <v>6.2099999999999955</v>
      </c>
      <c r="H33" s="4">
        <v>28.400000000000102</v>
      </c>
      <c r="J33" s="10">
        <f t="shared" si="3"/>
        <v>7.01</v>
      </c>
      <c r="K33" s="4">
        <v>44.4</v>
      </c>
    </row>
    <row r="34" spans="1:11" ht="18" customHeight="1" x14ac:dyDescent="0.15">
      <c r="A34" s="9">
        <f t="shared" si="4"/>
        <v>5.0200000000000014</v>
      </c>
      <c r="B34" s="12">
        <v>0</v>
      </c>
      <c r="D34" s="10">
        <f t="shared" si="1"/>
        <v>5.4199999999999928</v>
      </c>
      <c r="E34" s="4">
        <v>12.8</v>
      </c>
      <c r="G34" s="10">
        <f t="shared" si="2"/>
        <v>6.2199999999999953</v>
      </c>
      <c r="H34" s="4">
        <v>28.8000000000001</v>
      </c>
      <c r="J34" s="10">
        <f t="shared" si="3"/>
        <v>7.02</v>
      </c>
      <c r="K34" s="4">
        <v>44.8</v>
      </c>
    </row>
    <row r="35" spans="1:11" ht="18" customHeight="1" x14ac:dyDescent="0.15">
      <c r="A35" s="9">
        <f t="shared" si="4"/>
        <v>5.0300000000000011</v>
      </c>
      <c r="B35" s="12">
        <v>0</v>
      </c>
      <c r="D35" s="10">
        <f t="shared" ref="D35:D41" si="5">IF(D34-ROUNDDOWN(D34,0)&gt;0.585,ROUNDDOWN(D34,0)+1,D34+0.01)</f>
        <v>5.4299999999999926</v>
      </c>
      <c r="E35" s="4">
        <v>13.2</v>
      </c>
      <c r="G35" s="10">
        <f t="shared" si="2"/>
        <v>6.2299999999999951</v>
      </c>
      <c r="H35" s="4">
        <v>29.200000000000099</v>
      </c>
      <c r="J35" s="10">
        <f t="shared" si="3"/>
        <v>7.0299999999999994</v>
      </c>
      <c r="K35" s="4">
        <v>45.2</v>
      </c>
    </row>
    <row r="36" spans="1:11" ht="18" customHeight="1" x14ac:dyDescent="0.15">
      <c r="A36" s="9">
        <f t="shared" si="4"/>
        <v>5.0400000000000009</v>
      </c>
      <c r="B36" s="12">
        <v>0</v>
      </c>
      <c r="D36" s="10">
        <f t="shared" si="5"/>
        <v>5.4399999999999924</v>
      </c>
      <c r="E36" s="4">
        <v>13.6</v>
      </c>
      <c r="G36" s="10">
        <f t="shared" si="2"/>
        <v>6.2399999999999949</v>
      </c>
      <c r="H36" s="4">
        <v>29.600000000000101</v>
      </c>
      <c r="J36" s="10">
        <f t="shared" si="3"/>
        <v>7.0399999999999991</v>
      </c>
      <c r="K36" s="4">
        <v>45.6</v>
      </c>
    </row>
    <row r="37" spans="1:11" ht="18" customHeight="1" x14ac:dyDescent="0.15">
      <c r="A37" s="9">
        <f t="shared" si="4"/>
        <v>5.0500000000000007</v>
      </c>
      <c r="B37" s="12">
        <v>0</v>
      </c>
      <c r="D37" s="10">
        <f t="shared" si="5"/>
        <v>5.4499999999999922</v>
      </c>
      <c r="E37" s="4">
        <v>14</v>
      </c>
      <c r="G37" s="10">
        <f t="shared" si="2"/>
        <v>6.2499999999999947</v>
      </c>
      <c r="H37" s="4">
        <v>30.000000000000099</v>
      </c>
      <c r="J37" s="10">
        <f t="shared" si="3"/>
        <v>7.0499999999999989</v>
      </c>
      <c r="K37" s="4">
        <v>46</v>
      </c>
    </row>
    <row r="38" spans="1:11" ht="18" customHeight="1" x14ac:dyDescent="0.15">
      <c r="A38" s="9">
        <f t="shared" si="4"/>
        <v>5.0600000000000005</v>
      </c>
      <c r="B38" s="12">
        <v>0</v>
      </c>
      <c r="D38" s="10">
        <f t="shared" si="5"/>
        <v>5.459999999999992</v>
      </c>
      <c r="E38" s="4">
        <v>14.4</v>
      </c>
      <c r="G38" s="10">
        <f t="shared" si="2"/>
        <v>6.2599999999999945</v>
      </c>
      <c r="H38" s="4">
        <v>30.400000000000102</v>
      </c>
      <c r="J38" s="10">
        <f t="shared" si="3"/>
        <v>7.0599999999999987</v>
      </c>
      <c r="K38" s="4">
        <v>46.4</v>
      </c>
    </row>
    <row r="39" spans="1:11" ht="18" customHeight="1" x14ac:dyDescent="0.15">
      <c r="A39" s="9">
        <f t="shared" si="4"/>
        <v>5.07</v>
      </c>
      <c r="B39" s="12">
        <v>0</v>
      </c>
      <c r="D39" s="10">
        <f t="shared" si="5"/>
        <v>5.4699999999999918</v>
      </c>
      <c r="E39" s="4">
        <v>14.8</v>
      </c>
      <c r="G39" s="10">
        <f t="shared" si="2"/>
        <v>6.2699999999999942</v>
      </c>
      <c r="H39" s="4">
        <v>30.8000000000001</v>
      </c>
      <c r="J39" s="10">
        <f t="shared" si="3"/>
        <v>7.0699999999999985</v>
      </c>
      <c r="K39" s="4">
        <v>46.799999999999898</v>
      </c>
    </row>
    <row r="40" spans="1:11" ht="18" customHeight="1" x14ac:dyDescent="0.15">
      <c r="A40" s="9">
        <f t="shared" si="4"/>
        <v>5.08</v>
      </c>
      <c r="B40" s="12">
        <v>0</v>
      </c>
      <c r="D40" s="10">
        <f t="shared" si="5"/>
        <v>5.4799999999999915</v>
      </c>
      <c r="E40" s="4">
        <v>15.2</v>
      </c>
      <c r="G40" s="10">
        <f t="shared" si="2"/>
        <v>6.279999999999994</v>
      </c>
      <c r="H40" s="4">
        <v>31.200000000000099</v>
      </c>
      <c r="J40" s="10">
        <f t="shared" si="3"/>
        <v>7.0799999999999983</v>
      </c>
      <c r="K40" s="4">
        <v>47.199999999999903</v>
      </c>
    </row>
    <row r="41" spans="1:11" ht="18" customHeight="1" x14ac:dyDescent="0.15">
      <c r="A41" s="9">
        <f t="shared" si="4"/>
        <v>5.09</v>
      </c>
      <c r="B41" s="12">
        <v>0</v>
      </c>
      <c r="D41" s="10">
        <f t="shared" si="5"/>
        <v>5.4899999999999913</v>
      </c>
      <c r="E41" s="4">
        <v>15.6</v>
      </c>
      <c r="G41" s="10">
        <f t="shared" si="2"/>
        <v>6.2899999999999938</v>
      </c>
      <c r="H41" s="4">
        <v>31.600000000000101</v>
      </c>
      <c r="J41" s="10">
        <f t="shared" si="3"/>
        <v>7.0899999999999981</v>
      </c>
      <c r="K41" s="4">
        <v>47.599999999999902</v>
      </c>
    </row>
    <row r="42" spans="1:11" ht="18" customHeight="1" x14ac:dyDescent="0.15">
      <c r="A42" s="9">
        <f>J1+K1/100</f>
        <v>5.0999999999999996</v>
      </c>
      <c r="B42" s="12">
        <v>0</v>
      </c>
      <c r="D42" s="10">
        <f>IF(D41-ROUNDDOWN(D41,0)&gt;0.585,ROUNDDOWN(D41,0)+1,D41+0.01)</f>
        <v>5.4999999999999911</v>
      </c>
      <c r="E42" s="4">
        <v>16</v>
      </c>
      <c r="G42" s="10">
        <f>IF(G41-ROUNDDOWN(G41,0)&gt;0.585,ROUNDDOWN(G41,0)+1,G41+0.01)</f>
        <v>6.2999999999999936</v>
      </c>
      <c r="H42" s="4">
        <v>32.000000000000099</v>
      </c>
      <c r="J42" s="10">
        <f>IF(J41-ROUNDDOWN(J41,0)&gt;0.585,ROUNDDOWN(J41,0)+1,J41+0.01)</f>
        <v>7.0999999999999979</v>
      </c>
      <c r="K42" s="4">
        <v>47.999999999999901</v>
      </c>
    </row>
    <row r="44" spans="1:11" x14ac:dyDescent="0.15">
      <c r="E44" s="11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C000"/>
  </sheetPr>
  <dimension ref="A1:D128"/>
  <sheetViews>
    <sheetView zoomScaleNormal="100" workbookViewId="0">
      <pane ySplit="1" topLeftCell="A2" activePane="bottomLeft" state="frozen"/>
      <selection activeCell="K21" sqref="K21"/>
      <selection pane="bottomLeft" activeCell="S10" sqref="S10"/>
    </sheetView>
  </sheetViews>
  <sheetFormatPr defaultRowHeight="15" x14ac:dyDescent="0.2"/>
  <cols>
    <col min="1" max="4" width="13.71875" style="53" customWidth="1"/>
  </cols>
  <sheetData>
    <row r="1" spans="1:4" x14ac:dyDescent="0.2">
      <c r="A1" s="54" t="s">
        <v>21</v>
      </c>
      <c r="B1" s="54" t="s">
        <v>31</v>
      </c>
      <c r="C1" s="54" t="s">
        <v>16</v>
      </c>
      <c r="D1" s="54" t="s">
        <v>10</v>
      </c>
    </row>
    <row r="2" spans="1:4" x14ac:dyDescent="0.2">
      <c r="A2" s="55">
        <v>159</v>
      </c>
      <c r="B2" s="55">
        <v>0</v>
      </c>
      <c r="C2" s="55">
        <v>0</v>
      </c>
      <c r="D2" s="53">
        <f>IF(B2="E","E", IF(B2="R","R",SUM(B2:C2)))</f>
        <v>0</v>
      </c>
    </row>
    <row r="3" spans="1:4" x14ac:dyDescent="0.2">
      <c r="A3" s="55">
        <v>160</v>
      </c>
      <c r="B3" s="55">
        <v>0</v>
      </c>
      <c r="C3" s="55">
        <v>0</v>
      </c>
      <c r="D3" s="53">
        <f t="shared" ref="D3:D66" si="0">IF(B3="E","E", IF(B3="R","R",SUM(B3:C3)))</f>
        <v>0</v>
      </c>
    </row>
    <row r="4" spans="1:4" x14ac:dyDescent="0.2">
      <c r="A4" s="55">
        <v>211</v>
      </c>
      <c r="B4" s="55">
        <v>0</v>
      </c>
      <c r="C4" s="55">
        <v>0</v>
      </c>
      <c r="D4" s="53">
        <f t="shared" si="0"/>
        <v>0</v>
      </c>
    </row>
    <row r="5" spans="1:4" x14ac:dyDescent="0.2">
      <c r="A5" s="55">
        <v>161</v>
      </c>
      <c r="B5" s="55">
        <v>0</v>
      </c>
      <c r="C5" s="55">
        <v>0</v>
      </c>
      <c r="D5" s="53">
        <f t="shared" si="0"/>
        <v>0</v>
      </c>
    </row>
    <row r="6" spans="1:4" x14ac:dyDescent="0.2">
      <c r="A6" s="55">
        <v>162</v>
      </c>
      <c r="B6" s="55">
        <v>0</v>
      </c>
      <c r="C6" s="55">
        <v>0</v>
      </c>
      <c r="D6" s="53">
        <f t="shared" si="0"/>
        <v>0</v>
      </c>
    </row>
    <row r="7" spans="1:4" x14ac:dyDescent="0.2">
      <c r="A7" s="55">
        <v>163</v>
      </c>
      <c r="B7" s="55">
        <v>0</v>
      </c>
      <c r="C7" s="55">
        <v>0</v>
      </c>
      <c r="D7" s="53">
        <f t="shared" si="0"/>
        <v>0</v>
      </c>
    </row>
    <row r="8" spans="1:4" x14ac:dyDescent="0.2">
      <c r="A8" s="55">
        <v>164</v>
      </c>
      <c r="B8" s="55">
        <v>4</v>
      </c>
      <c r="C8" s="55">
        <v>0</v>
      </c>
      <c r="D8" s="53">
        <f t="shared" si="0"/>
        <v>4</v>
      </c>
    </row>
    <row r="9" spans="1:4" x14ac:dyDescent="0.2">
      <c r="A9" s="55">
        <v>213</v>
      </c>
      <c r="B9" s="55" t="s">
        <v>92</v>
      </c>
      <c r="C9" s="55"/>
      <c r="D9" s="53" t="str">
        <f t="shared" si="0"/>
        <v>E</v>
      </c>
    </row>
    <row r="10" spans="1:4" x14ac:dyDescent="0.2">
      <c r="A10" s="55">
        <v>212</v>
      </c>
      <c r="B10" s="55">
        <v>8</v>
      </c>
      <c r="C10" s="55">
        <v>0</v>
      </c>
      <c r="D10" s="53">
        <f t="shared" si="0"/>
        <v>8</v>
      </c>
    </row>
    <row r="11" spans="1:4" x14ac:dyDescent="0.2">
      <c r="A11" s="55">
        <v>215</v>
      </c>
      <c r="B11" s="55">
        <v>8</v>
      </c>
      <c r="C11" s="55">
        <v>0</v>
      </c>
      <c r="D11" s="53">
        <f t="shared" si="0"/>
        <v>8</v>
      </c>
    </row>
    <row r="12" spans="1:4" x14ac:dyDescent="0.2">
      <c r="A12" s="55">
        <v>166</v>
      </c>
      <c r="B12" s="55">
        <v>0</v>
      </c>
      <c r="C12" s="55">
        <v>0</v>
      </c>
      <c r="D12" s="53">
        <f t="shared" si="0"/>
        <v>0</v>
      </c>
    </row>
    <row r="13" spans="1:4" x14ac:dyDescent="0.2">
      <c r="A13" s="55">
        <v>214</v>
      </c>
      <c r="B13" s="55">
        <v>0</v>
      </c>
      <c r="C13" s="55">
        <v>0</v>
      </c>
      <c r="D13" s="53">
        <f t="shared" si="0"/>
        <v>0</v>
      </c>
    </row>
    <row r="14" spans="1:4" x14ac:dyDescent="0.2">
      <c r="A14" s="55">
        <v>165</v>
      </c>
      <c r="B14" s="55">
        <v>4</v>
      </c>
      <c r="C14" s="55">
        <v>0</v>
      </c>
      <c r="D14" s="53">
        <f t="shared" si="0"/>
        <v>4</v>
      </c>
    </row>
    <row r="15" spans="1:4" x14ac:dyDescent="0.2">
      <c r="A15" s="55">
        <v>216</v>
      </c>
      <c r="B15" s="55">
        <v>16</v>
      </c>
      <c r="C15" s="55">
        <v>0</v>
      </c>
      <c r="D15" s="53">
        <f t="shared" si="0"/>
        <v>16</v>
      </c>
    </row>
    <row r="16" spans="1:4" x14ac:dyDescent="0.2">
      <c r="A16" s="55">
        <v>167</v>
      </c>
      <c r="B16" s="55" t="s">
        <v>92</v>
      </c>
      <c r="C16" s="55"/>
      <c r="D16" s="53" t="str">
        <f t="shared" si="0"/>
        <v>E</v>
      </c>
    </row>
    <row r="17" spans="1:4" x14ac:dyDescent="0.2">
      <c r="A17" s="55">
        <v>169</v>
      </c>
      <c r="B17" s="55">
        <v>0</v>
      </c>
      <c r="C17" s="55">
        <v>0</v>
      </c>
      <c r="D17" s="53">
        <f t="shared" si="0"/>
        <v>0</v>
      </c>
    </row>
    <row r="18" spans="1:4" x14ac:dyDescent="0.2">
      <c r="A18" s="55">
        <v>201</v>
      </c>
      <c r="B18" s="55" t="s">
        <v>92</v>
      </c>
      <c r="C18" s="55"/>
      <c r="D18" s="53" t="str">
        <f t="shared" si="0"/>
        <v>E</v>
      </c>
    </row>
    <row r="19" spans="1:4" x14ac:dyDescent="0.2">
      <c r="A19" s="55">
        <v>152</v>
      </c>
      <c r="B19" s="55">
        <v>4</v>
      </c>
      <c r="C19" s="55"/>
      <c r="D19" s="53">
        <f t="shared" si="0"/>
        <v>4</v>
      </c>
    </row>
    <row r="20" spans="1:4" x14ac:dyDescent="0.2">
      <c r="A20" s="55">
        <v>153</v>
      </c>
      <c r="B20" s="55">
        <v>8</v>
      </c>
      <c r="C20" s="55"/>
      <c r="D20" s="53">
        <f t="shared" si="0"/>
        <v>8</v>
      </c>
    </row>
    <row r="21" spans="1:4" x14ac:dyDescent="0.2">
      <c r="A21" s="55">
        <v>154</v>
      </c>
      <c r="B21" s="55">
        <v>0</v>
      </c>
      <c r="C21" s="55"/>
      <c r="D21" s="53">
        <f t="shared" si="0"/>
        <v>0</v>
      </c>
    </row>
    <row r="22" spans="1:4" x14ac:dyDescent="0.2">
      <c r="A22" s="55">
        <v>203</v>
      </c>
      <c r="B22" s="55">
        <v>0</v>
      </c>
      <c r="C22" s="55"/>
      <c r="D22" s="53">
        <f t="shared" si="0"/>
        <v>0</v>
      </c>
    </row>
    <row r="23" spans="1:4" x14ac:dyDescent="0.2">
      <c r="A23" s="55">
        <v>204</v>
      </c>
      <c r="B23" s="55">
        <v>4</v>
      </c>
      <c r="C23" s="55"/>
      <c r="D23" s="53">
        <f t="shared" si="0"/>
        <v>4</v>
      </c>
    </row>
    <row r="24" spans="1:4" x14ac:dyDescent="0.2">
      <c r="A24" s="55">
        <v>155</v>
      </c>
      <c r="B24" s="55">
        <v>0</v>
      </c>
      <c r="C24" s="55"/>
      <c r="D24" s="53">
        <f t="shared" si="0"/>
        <v>0</v>
      </c>
    </row>
    <row r="25" spans="1:4" x14ac:dyDescent="0.2">
      <c r="A25" s="55">
        <v>205</v>
      </c>
      <c r="B25" s="55">
        <v>0</v>
      </c>
      <c r="C25" s="55"/>
      <c r="D25" s="53">
        <f t="shared" si="0"/>
        <v>0</v>
      </c>
    </row>
    <row r="26" spans="1:4" x14ac:dyDescent="0.2">
      <c r="A26" s="55">
        <v>156</v>
      </c>
      <c r="B26" s="55">
        <v>0</v>
      </c>
      <c r="C26" s="55"/>
      <c r="D26" s="53">
        <f t="shared" si="0"/>
        <v>0</v>
      </c>
    </row>
    <row r="27" spans="1:4" x14ac:dyDescent="0.2">
      <c r="A27" s="55">
        <v>206</v>
      </c>
      <c r="B27" s="55">
        <v>0</v>
      </c>
      <c r="C27" s="55"/>
      <c r="D27" s="53">
        <f t="shared" si="0"/>
        <v>0</v>
      </c>
    </row>
    <row r="28" spans="1:4" x14ac:dyDescent="0.2">
      <c r="A28" s="55">
        <v>207</v>
      </c>
      <c r="B28" s="55">
        <v>0</v>
      </c>
      <c r="C28" s="55"/>
      <c r="D28" s="53">
        <f t="shared" si="0"/>
        <v>0</v>
      </c>
    </row>
    <row r="29" spans="1:4" x14ac:dyDescent="0.2">
      <c r="A29" s="55">
        <v>209</v>
      </c>
      <c r="B29" s="55">
        <v>0</v>
      </c>
      <c r="C29" s="55"/>
      <c r="D29" s="53">
        <f t="shared" si="0"/>
        <v>0</v>
      </c>
    </row>
    <row r="30" spans="1:4" x14ac:dyDescent="0.2">
      <c r="A30" s="55">
        <v>208</v>
      </c>
      <c r="B30" s="55">
        <v>12</v>
      </c>
      <c r="C30" s="55"/>
      <c r="D30" s="53">
        <f t="shared" si="0"/>
        <v>12</v>
      </c>
    </row>
    <row r="31" spans="1:4" x14ac:dyDescent="0.2">
      <c r="A31" s="55">
        <v>157</v>
      </c>
      <c r="B31" s="55">
        <v>8</v>
      </c>
      <c r="C31" s="55"/>
      <c r="D31" s="53">
        <f t="shared" si="0"/>
        <v>8</v>
      </c>
    </row>
    <row r="32" spans="1:4" x14ac:dyDescent="0.2">
      <c r="A32" s="55">
        <v>158</v>
      </c>
      <c r="B32" s="55">
        <v>0</v>
      </c>
      <c r="C32" s="55"/>
      <c r="D32" s="53">
        <f t="shared" si="0"/>
        <v>0</v>
      </c>
    </row>
    <row r="33" spans="1:4" x14ac:dyDescent="0.2">
      <c r="A33" s="55">
        <v>210</v>
      </c>
      <c r="B33" s="55">
        <v>0</v>
      </c>
      <c r="C33" s="55"/>
      <c r="D33" s="53">
        <f t="shared" si="0"/>
        <v>0</v>
      </c>
    </row>
    <row r="34" spans="1:4" x14ac:dyDescent="0.2">
      <c r="A34" s="55">
        <v>168</v>
      </c>
      <c r="B34" s="55">
        <v>0</v>
      </c>
      <c r="C34" s="55">
        <v>0</v>
      </c>
      <c r="D34" s="53">
        <f t="shared" si="0"/>
        <v>0</v>
      </c>
    </row>
    <row r="35" spans="1:4" x14ac:dyDescent="0.2">
      <c r="A35" s="55">
        <v>218</v>
      </c>
      <c r="B35" s="55">
        <v>4</v>
      </c>
      <c r="C35" s="55">
        <v>2</v>
      </c>
      <c r="D35" s="53">
        <f t="shared" si="0"/>
        <v>6</v>
      </c>
    </row>
    <row r="36" spans="1:4" x14ac:dyDescent="0.2">
      <c r="A36" s="55">
        <v>221</v>
      </c>
      <c r="B36" s="55">
        <v>0</v>
      </c>
      <c r="C36" s="55">
        <v>0</v>
      </c>
      <c r="D36" s="53">
        <f t="shared" si="0"/>
        <v>0</v>
      </c>
    </row>
    <row r="37" spans="1:4" x14ac:dyDescent="0.2">
      <c r="A37" s="55">
        <v>170</v>
      </c>
      <c r="B37" s="55">
        <v>0</v>
      </c>
      <c r="C37" s="55">
        <v>0</v>
      </c>
      <c r="D37" s="53">
        <f t="shared" si="0"/>
        <v>0</v>
      </c>
    </row>
    <row r="38" spans="1:4" x14ac:dyDescent="0.2">
      <c r="A38" s="55">
        <v>222</v>
      </c>
      <c r="B38" s="55">
        <v>0</v>
      </c>
      <c r="C38" s="55">
        <v>0</v>
      </c>
      <c r="D38" s="53">
        <f t="shared" si="0"/>
        <v>0</v>
      </c>
    </row>
    <row r="39" spans="1:4" x14ac:dyDescent="0.2">
      <c r="A39" s="55">
        <v>220</v>
      </c>
      <c r="B39" s="55">
        <v>8</v>
      </c>
      <c r="C39" s="55">
        <v>0</v>
      </c>
      <c r="D39" s="53">
        <f t="shared" si="0"/>
        <v>8</v>
      </c>
    </row>
    <row r="40" spans="1:4" x14ac:dyDescent="0.2">
      <c r="A40" s="55">
        <v>219</v>
      </c>
      <c r="B40" s="55">
        <v>4</v>
      </c>
      <c r="C40" s="55">
        <v>0</v>
      </c>
      <c r="D40" s="53">
        <f t="shared" si="0"/>
        <v>4</v>
      </c>
    </row>
    <row r="41" spans="1:4" x14ac:dyDescent="0.2">
      <c r="A41" s="55">
        <v>223</v>
      </c>
      <c r="B41" s="55">
        <v>0</v>
      </c>
      <c r="C41" s="55">
        <v>0</v>
      </c>
      <c r="D41" s="53">
        <f t="shared" si="0"/>
        <v>0</v>
      </c>
    </row>
    <row r="42" spans="1:4" x14ac:dyDescent="0.2">
      <c r="A42" s="55">
        <v>229</v>
      </c>
      <c r="B42" s="55">
        <v>12</v>
      </c>
      <c r="C42" s="55">
        <v>0</v>
      </c>
      <c r="D42" s="53">
        <f t="shared" si="0"/>
        <v>12</v>
      </c>
    </row>
    <row r="43" spans="1:4" x14ac:dyDescent="0.2">
      <c r="A43" s="55">
        <v>227</v>
      </c>
      <c r="B43" s="55">
        <v>4</v>
      </c>
      <c r="C43" s="55">
        <v>0</v>
      </c>
      <c r="D43" s="53">
        <f t="shared" si="0"/>
        <v>4</v>
      </c>
    </row>
    <row r="44" spans="1:4" x14ac:dyDescent="0.2">
      <c r="A44" s="55">
        <v>226</v>
      </c>
      <c r="B44" s="55">
        <v>8</v>
      </c>
      <c r="C44" s="55">
        <v>0</v>
      </c>
      <c r="D44" s="53">
        <f t="shared" si="0"/>
        <v>8</v>
      </c>
    </row>
    <row r="45" spans="1:4" x14ac:dyDescent="0.2">
      <c r="A45" s="55">
        <v>225</v>
      </c>
      <c r="B45" s="55">
        <v>4</v>
      </c>
      <c r="C45" s="55">
        <v>0</v>
      </c>
      <c r="D45" s="53">
        <f t="shared" si="0"/>
        <v>4</v>
      </c>
    </row>
    <row r="46" spans="1:4" x14ac:dyDescent="0.2">
      <c r="A46" s="55">
        <v>228</v>
      </c>
      <c r="B46" s="55">
        <v>0</v>
      </c>
      <c r="C46" s="55">
        <v>0</v>
      </c>
      <c r="D46" s="53">
        <f t="shared" si="0"/>
        <v>0</v>
      </c>
    </row>
    <row r="47" spans="1:4" x14ac:dyDescent="0.2">
      <c r="A47" s="55"/>
      <c r="B47" s="55"/>
      <c r="C47" s="55"/>
      <c r="D47" s="53">
        <f t="shared" si="0"/>
        <v>0</v>
      </c>
    </row>
    <row r="48" spans="1:4" x14ac:dyDescent="0.2">
      <c r="A48" s="55"/>
      <c r="B48" s="55"/>
      <c r="C48" s="55"/>
      <c r="D48" s="53">
        <f t="shared" si="0"/>
        <v>0</v>
      </c>
    </row>
    <row r="49" spans="1:4" x14ac:dyDescent="0.2">
      <c r="A49" s="55"/>
      <c r="B49" s="55"/>
      <c r="C49" s="55"/>
      <c r="D49" s="53">
        <f t="shared" si="0"/>
        <v>0</v>
      </c>
    </row>
    <row r="50" spans="1:4" x14ac:dyDescent="0.2">
      <c r="A50" s="55"/>
      <c r="B50" s="55"/>
      <c r="C50" s="55"/>
      <c r="D50" s="53">
        <f t="shared" si="0"/>
        <v>0</v>
      </c>
    </row>
    <row r="51" spans="1:4" x14ac:dyDescent="0.2">
      <c r="A51" s="55"/>
      <c r="B51" s="55"/>
      <c r="C51" s="55"/>
      <c r="D51" s="53">
        <f t="shared" si="0"/>
        <v>0</v>
      </c>
    </row>
    <row r="52" spans="1:4" x14ac:dyDescent="0.2">
      <c r="A52" s="55"/>
      <c r="B52" s="55"/>
      <c r="C52" s="55"/>
      <c r="D52" s="53">
        <f t="shared" si="0"/>
        <v>0</v>
      </c>
    </row>
    <row r="53" spans="1:4" x14ac:dyDescent="0.2">
      <c r="A53" s="55"/>
      <c r="B53" s="55"/>
      <c r="C53" s="55"/>
      <c r="D53" s="53">
        <f t="shared" si="0"/>
        <v>0</v>
      </c>
    </row>
    <row r="54" spans="1:4" x14ac:dyDescent="0.2">
      <c r="A54" s="55"/>
      <c r="B54" s="55"/>
      <c r="C54" s="55"/>
      <c r="D54" s="53">
        <f t="shared" si="0"/>
        <v>0</v>
      </c>
    </row>
    <row r="55" spans="1:4" x14ac:dyDescent="0.2">
      <c r="A55" s="55"/>
      <c r="B55" s="55"/>
      <c r="C55" s="55"/>
      <c r="D55" s="53">
        <f t="shared" si="0"/>
        <v>0</v>
      </c>
    </row>
    <row r="56" spans="1:4" x14ac:dyDescent="0.2">
      <c r="A56" s="55"/>
      <c r="B56" s="55"/>
      <c r="C56" s="55"/>
      <c r="D56" s="53">
        <f t="shared" si="0"/>
        <v>0</v>
      </c>
    </row>
    <row r="57" spans="1:4" x14ac:dyDescent="0.2">
      <c r="A57" s="55"/>
      <c r="B57" s="55"/>
      <c r="C57" s="55"/>
      <c r="D57" s="53">
        <f t="shared" si="0"/>
        <v>0</v>
      </c>
    </row>
    <row r="58" spans="1:4" x14ac:dyDescent="0.2">
      <c r="A58" s="55"/>
      <c r="B58" s="55"/>
      <c r="C58" s="55"/>
      <c r="D58" s="53">
        <f t="shared" si="0"/>
        <v>0</v>
      </c>
    </row>
    <row r="59" spans="1:4" x14ac:dyDescent="0.2">
      <c r="A59" s="55"/>
      <c r="B59" s="55"/>
      <c r="C59" s="55"/>
      <c r="D59" s="53">
        <f t="shared" si="0"/>
        <v>0</v>
      </c>
    </row>
    <row r="60" spans="1:4" x14ac:dyDescent="0.2">
      <c r="A60" s="55"/>
      <c r="B60" s="55"/>
      <c r="C60" s="55"/>
      <c r="D60" s="53">
        <f t="shared" si="0"/>
        <v>0</v>
      </c>
    </row>
    <row r="61" spans="1:4" x14ac:dyDescent="0.2">
      <c r="A61" s="55"/>
      <c r="B61" s="55"/>
      <c r="C61" s="55"/>
      <c r="D61" s="53">
        <f t="shared" si="0"/>
        <v>0</v>
      </c>
    </row>
    <row r="62" spans="1:4" x14ac:dyDescent="0.2">
      <c r="A62" s="55"/>
      <c r="B62" s="55"/>
      <c r="C62" s="55"/>
      <c r="D62" s="53">
        <f t="shared" si="0"/>
        <v>0</v>
      </c>
    </row>
    <row r="63" spans="1:4" x14ac:dyDescent="0.2">
      <c r="A63" s="55"/>
      <c r="B63" s="55"/>
      <c r="C63" s="55"/>
      <c r="D63" s="53">
        <f t="shared" si="0"/>
        <v>0</v>
      </c>
    </row>
    <row r="64" spans="1:4" x14ac:dyDescent="0.2">
      <c r="A64" s="55"/>
      <c r="B64" s="55"/>
      <c r="C64" s="55"/>
      <c r="D64" s="53">
        <f t="shared" si="0"/>
        <v>0</v>
      </c>
    </row>
    <row r="65" spans="1:4" x14ac:dyDescent="0.2">
      <c r="A65" s="55"/>
      <c r="B65" s="55"/>
      <c r="C65" s="55"/>
      <c r="D65" s="53">
        <f t="shared" si="0"/>
        <v>0</v>
      </c>
    </row>
    <row r="66" spans="1:4" x14ac:dyDescent="0.2">
      <c r="A66" s="55"/>
      <c r="B66" s="55"/>
      <c r="C66" s="55"/>
      <c r="D66" s="53">
        <f t="shared" si="0"/>
        <v>0</v>
      </c>
    </row>
    <row r="67" spans="1:4" x14ac:dyDescent="0.2">
      <c r="A67" s="55"/>
      <c r="B67" s="55"/>
      <c r="C67" s="55"/>
      <c r="D67" s="53">
        <f t="shared" ref="D67:D128" si="1">IF(B67="E","E", IF(B67="R","R",SUM(B67:C67)))</f>
        <v>0</v>
      </c>
    </row>
    <row r="68" spans="1:4" x14ac:dyDescent="0.2">
      <c r="A68" s="55"/>
      <c r="B68" s="55"/>
      <c r="C68" s="55"/>
      <c r="D68" s="53">
        <f t="shared" si="1"/>
        <v>0</v>
      </c>
    </row>
    <row r="69" spans="1:4" x14ac:dyDescent="0.2">
      <c r="A69" s="55"/>
      <c r="B69" s="55"/>
      <c r="C69" s="55"/>
      <c r="D69" s="53">
        <f t="shared" si="1"/>
        <v>0</v>
      </c>
    </row>
    <row r="70" spans="1:4" x14ac:dyDescent="0.2">
      <c r="A70" s="55"/>
      <c r="B70" s="55"/>
      <c r="C70" s="55"/>
      <c r="D70" s="53">
        <f t="shared" si="1"/>
        <v>0</v>
      </c>
    </row>
    <row r="71" spans="1:4" x14ac:dyDescent="0.2">
      <c r="A71" s="55"/>
      <c r="B71" s="55"/>
      <c r="C71" s="55"/>
      <c r="D71" s="53">
        <f t="shared" si="1"/>
        <v>0</v>
      </c>
    </row>
    <row r="72" spans="1:4" x14ac:dyDescent="0.2">
      <c r="A72" s="55"/>
      <c r="B72" s="55"/>
      <c r="C72" s="55"/>
      <c r="D72" s="53">
        <f t="shared" si="1"/>
        <v>0</v>
      </c>
    </row>
    <row r="73" spans="1:4" x14ac:dyDescent="0.2">
      <c r="A73" s="55"/>
      <c r="B73" s="55"/>
      <c r="C73" s="55"/>
      <c r="D73" s="53">
        <f t="shared" si="1"/>
        <v>0</v>
      </c>
    </row>
    <row r="74" spans="1:4" x14ac:dyDescent="0.2">
      <c r="A74" s="55"/>
      <c r="B74" s="55"/>
      <c r="C74" s="55"/>
      <c r="D74" s="53">
        <f t="shared" si="1"/>
        <v>0</v>
      </c>
    </row>
    <row r="75" spans="1:4" x14ac:dyDescent="0.2">
      <c r="A75" s="55"/>
      <c r="B75" s="55"/>
      <c r="C75" s="55"/>
      <c r="D75" s="53">
        <f t="shared" si="1"/>
        <v>0</v>
      </c>
    </row>
    <row r="76" spans="1:4" x14ac:dyDescent="0.2">
      <c r="A76" s="55"/>
      <c r="B76" s="55"/>
      <c r="C76" s="55"/>
      <c r="D76" s="53">
        <f t="shared" si="1"/>
        <v>0</v>
      </c>
    </row>
    <row r="77" spans="1:4" x14ac:dyDescent="0.2">
      <c r="A77" s="55"/>
      <c r="B77" s="55"/>
      <c r="C77" s="55"/>
      <c r="D77" s="53">
        <f t="shared" si="1"/>
        <v>0</v>
      </c>
    </row>
    <row r="78" spans="1:4" x14ac:dyDescent="0.2">
      <c r="A78" s="55"/>
      <c r="B78" s="55"/>
      <c r="C78" s="55"/>
      <c r="D78" s="53">
        <f t="shared" si="1"/>
        <v>0</v>
      </c>
    </row>
    <row r="79" spans="1:4" x14ac:dyDescent="0.2">
      <c r="A79" s="55"/>
      <c r="B79" s="55"/>
      <c r="C79" s="55"/>
      <c r="D79" s="53">
        <f t="shared" si="1"/>
        <v>0</v>
      </c>
    </row>
    <row r="80" spans="1:4" x14ac:dyDescent="0.2">
      <c r="A80" s="55"/>
      <c r="B80" s="55"/>
      <c r="C80" s="55"/>
      <c r="D80" s="53">
        <f t="shared" si="1"/>
        <v>0</v>
      </c>
    </row>
    <row r="81" spans="1:4" x14ac:dyDescent="0.2">
      <c r="A81" s="55"/>
      <c r="B81" s="55"/>
      <c r="C81" s="55"/>
      <c r="D81" s="53">
        <f t="shared" si="1"/>
        <v>0</v>
      </c>
    </row>
    <row r="82" spans="1:4" x14ac:dyDescent="0.2">
      <c r="A82" s="55"/>
      <c r="B82" s="55"/>
      <c r="C82" s="55"/>
      <c r="D82" s="53">
        <f t="shared" si="1"/>
        <v>0</v>
      </c>
    </row>
    <row r="83" spans="1:4" x14ac:dyDescent="0.2">
      <c r="A83" s="55"/>
      <c r="B83" s="55"/>
      <c r="C83" s="55"/>
      <c r="D83" s="53">
        <f t="shared" si="1"/>
        <v>0</v>
      </c>
    </row>
    <row r="84" spans="1:4" x14ac:dyDescent="0.2">
      <c r="A84" s="55"/>
      <c r="B84" s="55"/>
      <c r="C84" s="55"/>
      <c r="D84" s="53">
        <f t="shared" si="1"/>
        <v>0</v>
      </c>
    </row>
    <row r="85" spans="1:4" x14ac:dyDescent="0.2">
      <c r="A85" s="55"/>
      <c r="B85" s="55"/>
      <c r="C85" s="55"/>
      <c r="D85" s="53">
        <f t="shared" si="1"/>
        <v>0</v>
      </c>
    </row>
    <row r="86" spans="1:4" x14ac:dyDescent="0.2">
      <c r="A86" s="55"/>
      <c r="B86" s="55"/>
      <c r="C86" s="55"/>
      <c r="D86" s="53">
        <f t="shared" si="1"/>
        <v>0</v>
      </c>
    </row>
    <row r="87" spans="1:4" x14ac:dyDescent="0.2">
      <c r="A87" s="55"/>
      <c r="B87" s="55"/>
      <c r="C87" s="55"/>
      <c r="D87" s="53">
        <f t="shared" si="1"/>
        <v>0</v>
      </c>
    </row>
    <row r="88" spans="1:4" x14ac:dyDescent="0.2">
      <c r="A88" s="55"/>
      <c r="B88" s="55"/>
      <c r="C88" s="55"/>
      <c r="D88" s="53">
        <f t="shared" si="1"/>
        <v>0</v>
      </c>
    </row>
    <row r="89" spans="1:4" x14ac:dyDescent="0.2">
      <c r="A89" s="55"/>
      <c r="B89" s="55"/>
      <c r="C89" s="55"/>
      <c r="D89" s="53">
        <f t="shared" si="1"/>
        <v>0</v>
      </c>
    </row>
    <row r="90" spans="1:4" x14ac:dyDescent="0.2">
      <c r="A90" s="55"/>
      <c r="B90" s="55"/>
      <c r="C90" s="55"/>
      <c r="D90" s="53">
        <f t="shared" si="1"/>
        <v>0</v>
      </c>
    </row>
    <row r="91" spans="1:4" x14ac:dyDescent="0.2">
      <c r="A91" s="55"/>
      <c r="B91" s="55"/>
      <c r="C91" s="55"/>
      <c r="D91" s="53">
        <f t="shared" si="1"/>
        <v>0</v>
      </c>
    </row>
    <row r="92" spans="1:4" x14ac:dyDescent="0.2">
      <c r="A92" s="55"/>
      <c r="B92" s="55"/>
      <c r="C92" s="55"/>
      <c r="D92" s="53">
        <f t="shared" si="1"/>
        <v>0</v>
      </c>
    </row>
    <row r="93" spans="1:4" x14ac:dyDescent="0.2">
      <c r="A93" s="55"/>
      <c r="B93" s="55"/>
      <c r="C93" s="55"/>
      <c r="D93" s="53">
        <f t="shared" si="1"/>
        <v>0</v>
      </c>
    </row>
    <row r="94" spans="1:4" x14ac:dyDescent="0.2">
      <c r="A94" s="55"/>
      <c r="B94" s="55"/>
      <c r="C94" s="55"/>
      <c r="D94" s="53">
        <f t="shared" si="1"/>
        <v>0</v>
      </c>
    </row>
    <row r="95" spans="1:4" x14ac:dyDescent="0.2">
      <c r="A95" s="55"/>
      <c r="B95" s="55"/>
      <c r="C95" s="55"/>
      <c r="D95" s="53">
        <f t="shared" si="1"/>
        <v>0</v>
      </c>
    </row>
    <row r="96" spans="1:4" x14ac:dyDescent="0.2">
      <c r="A96" s="55"/>
      <c r="B96" s="55"/>
      <c r="C96" s="55"/>
      <c r="D96" s="53">
        <f t="shared" si="1"/>
        <v>0</v>
      </c>
    </row>
    <row r="97" spans="1:4" x14ac:dyDescent="0.2">
      <c r="A97" s="55"/>
      <c r="B97" s="55"/>
      <c r="C97" s="55"/>
      <c r="D97" s="53">
        <f t="shared" si="1"/>
        <v>0</v>
      </c>
    </row>
    <row r="98" spans="1:4" x14ac:dyDescent="0.2">
      <c r="A98" s="55"/>
      <c r="B98" s="55"/>
      <c r="C98" s="55"/>
      <c r="D98" s="53">
        <f t="shared" si="1"/>
        <v>0</v>
      </c>
    </row>
    <row r="99" spans="1:4" x14ac:dyDescent="0.2">
      <c r="A99" s="55"/>
      <c r="B99" s="55"/>
      <c r="C99" s="55"/>
      <c r="D99" s="53">
        <f t="shared" si="1"/>
        <v>0</v>
      </c>
    </row>
    <row r="100" spans="1:4" x14ac:dyDescent="0.2">
      <c r="A100" s="55"/>
      <c r="B100" s="55"/>
      <c r="C100" s="55"/>
      <c r="D100" s="53">
        <f t="shared" si="1"/>
        <v>0</v>
      </c>
    </row>
    <row r="101" spans="1:4" x14ac:dyDescent="0.2">
      <c r="A101" s="55"/>
      <c r="B101" s="55"/>
      <c r="C101" s="55"/>
      <c r="D101" s="53">
        <f t="shared" si="1"/>
        <v>0</v>
      </c>
    </row>
    <row r="102" spans="1:4" x14ac:dyDescent="0.2">
      <c r="A102" s="55"/>
      <c r="B102" s="55"/>
      <c r="C102" s="55"/>
      <c r="D102" s="53">
        <f t="shared" si="1"/>
        <v>0</v>
      </c>
    </row>
    <row r="103" spans="1:4" x14ac:dyDescent="0.2">
      <c r="A103" s="55"/>
      <c r="B103" s="55"/>
      <c r="C103" s="55"/>
      <c r="D103" s="53">
        <f t="shared" si="1"/>
        <v>0</v>
      </c>
    </row>
    <row r="104" spans="1:4" x14ac:dyDescent="0.2">
      <c r="A104" s="55"/>
      <c r="B104" s="55"/>
      <c r="C104" s="55"/>
      <c r="D104" s="53">
        <f t="shared" si="1"/>
        <v>0</v>
      </c>
    </row>
    <row r="105" spans="1:4" x14ac:dyDescent="0.2">
      <c r="A105" s="55"/>
      <c r="B105" s="55"/>
      <c r="C105" s="55"/>
      <c r="D105" s="53">
        <f t="shared" si="1"/>
        <v>0</v>
      </c>
    </row>
    <row r="106" spans="1:4" x14ac:dyDescent="0.2">
      <c r="A106" s="55"/>
      <c r="B106" s="55"/>
      <c r="C106" s="55"/>
      <c r="D106" s="53">
        <f t="shared" si="1"/>
        <v>0</v>
      </c>
    </row>
    <row r="107" spans="1:4" x14ac:dyDescent="0.2">
      <c r="A107" s="55"/>
      <c r="B107" s="55"/>
      <c r="C107" s="55"/>
      <c r="D107" s="53">
        <f t="shared" si="1"/>
        <v>0</v>
      </c>
    </row>
    <row r="108" spans="1:4" x14ac:dyDescent="0.2">
      <c r="A108" s="55"/>
      <c r="B108" s="55"/>
      <c r="C108" s="55"/>
      <c r="D108" s="53">
        <f t="shared" si="1"/>
        <v>0</v>
      </c>
    </row>
    <row r="109" spans="1:4" x14ac:dyDescent="0.2">
      <c r="A109" s="55"/>
      <c r="B109" s="55"/>
      <c r="C109" s="55"/>
      <c r="D109" s="53">
        <f t="shared" si="1"/>
        <v>0</v>
      </c>
    </row>
    <row r="110" spans="1:4" x14ac:dyDescent="0.2">
      <c r="A110" s="55"/>
      <c r="B110" s="55"/>
      <c r="C110" s="55"/>
      <c r="D110" s="53">
        <f t="shared" si="1"/>
        <v>0</v>
      </c>
    </row>
    <row r="111" spans="1:4" x14ac:dyDescent="0.2">
      <c r="A111" s="55"/>
      <c r="B111" s="55"/>
      <c r="C111" s="55"/>
      <c r="D111" s="53">
        <f t="shared" si="1"/>
        <v>0</v>
      </c>
    </row>
    <row r="112" spans="1:4" x14ac:dyDescent="0.2">
      <c r="A112" s="55"/>
      <c r="B112" s="55"/>
      <c r="C112" s="55"/>
      <c r="D112" s="53">
        <f t="shared" si="1"/>
        <v>0</v>
      </c>
    </row>
    <row r="113" spans="1:4" x14ac:dyDescent="0.2">
      <c r="A113" s="55"/>
      <c r="B113" s="55"/>
      <c r="C113" s="55"/>
      <c r="D113" s="53">
        <f t="shared" si="1"/>
        <v>0</v>
      </c>
    </row>
    <row r="114" spans="1:4" x14ac:dyDescent="0.2">
      <c r="A114" s="55"/>
      <c r="B114" s="55"/>
      <c r="C114" s="55"/>
      <c r="D114" s="53">
        <f t="shared" si="1"/>
        <v>0</v>
      </c>
    </row>
    <row r="115" spans="1:4" x14ac:dyDescent="0.2">
      <c r="A115" s="55"/>
      <c r="B115" s="55"/>
      <c r="C115" s="55"/>
      <c r="D115" s="53">
        <f t="shared" si="1"/>
        <v>0</v>
      </c>
    </row>
    <row r="116" spans="1:4" x14ac:dyDescent="0.2">
      <c r="A116" s="55"/>
      <c r="B116" s="55"/>
      <c r="C116" s="55"/>
      <c r="D116" s="53">
        <f t="shared" si="1"/>
        <v>0</v>
      </c>
    </row>
    <row r="117" spans="1:4" x14ac:dyDescent="0.2">
      <c r="A117" s="55"/>
      <c r="B117" s="55"/>
      <c r="C117" s="55"/>
      <c r="D117" s="53">
        <f t="shared" si="1"/>
        <v>0</v>
      </c>
    </row>
    <row r="118" spans="1:4" x14ac:dyDescent="0.2">
      <c r="A118" s="55"/>
      <c r="B118" s="55"/>
      <c r="C118" s="55"/>
      <c r="D118" s="53">
        <f t="shared" si="1"/>
        <v>0</v>
      </c>
    </row>
    <row r="119" spans="1:4" x14ac:dyDescent="0.2">
      <c r="A119" s="55"/>
      <c r="B119" s="55"/>
      <c r="C119" s="55"/>
      <c r="D119" s="53">
        <f t="shared" si="1"/>
        <v>0</v>
      </c>
    </row>
    <row r="120" spans="1:4" x14ac:dyDescent="0.2">
      <c r="A120" s="55"/>
      <c r="B120" s="55"/>
      <c r="C120" s="55"/>
      <c r="D120" s="53">
        <f t="shared" si="1"/>
        <v>0</v>
      </c>
    </row>
    <row r="121" spans="1:4" x14ac:dyDescent="0.2">
      <c r="A121" s="55"/>
      <c r="B121" s="55"/>
      <c r="C121" s="55"/>
      <c r="D121" s="53">
        <f t="shared" si="1"/>
        <v>0</v>
      </c>
    </row>
    <row r="122" spans="1:4" x14ac:dyDescent="0.2">
      <c r="A122" s="55"/>
      <c r="B122" s="55"/>
      <c r="C122" s="55"/>
      <c r="D122" s="53">
        <f t="shared" si="1"/>
        <v>0</v>
      </c>
    </row>
    <row r="123" spans="1:4" x14ac:dyDescent="0.2">
      <c r="A123" s="55"/>
      <c r="B123" s="55"/>
      <c r="C123" s="55"/>
      <c r="D123" s="53">
        <f t="shared" si="1"/>
        <v>0</v>
      </c>
    </row>
    <row r="124" spans="1:4" x14ac:dyDescent="0.2">
      <c r="A124" s="55"/>
      <c r="B124" s="55"/>
      <c r="C124" s="55"/>
      <c r="D124" s="53">
        <f t="shared" si="1"/>
        <v>0</v>
      </c>
    </row>
    <row r="125" spans="1:4" x14ac:dyDescent="0.2">
      <c r="A125" s="55"/>
      <c r="B125" s="55"/>
      <c r="C125" s="55"/>
      <c r="D125" s="53">
        <f t="shared" si="1"/>
        <v>0</v>
      </c>
    </row>
    <row r="126" spans="1:4" x14ac:dyDescent="0.2">
      <c r="A126" s="55"/>
      <c r="B126" s="55"/>
      <c r="C126" s="55"/>
      <c r="D126" s="53">
        <f t="shared" si="1"/>
        <v>0</v>
      </c>
    </row>
    <row r="127" spans="1:4" x14ac:dyDescent="0.2">
      <c r="A127" s="55"/>
      <c r="B127" s="55"/>
      <c r="C127" s="55"/>
      <c r="D127" s="53">
        <f t="shared" si="1"/>
        <v>0</v>
      </c>
    </row>
    <row r="128" spans="1:4" x14ac:dyDescent="0.2">
      <c r="A128" s="55"/>
      <c r="B128" s="55"/>
      <c r="C128" s="55"/>
      <c r="D128" s="53">
        <f t="shared" si="1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000"/>
  </sheetPr>
  <dimension ref="A1:B130"/>
  <sheetViews>
    <sheetView workbookViewId="0">
      <pane ySplit="1" topLeftCell="A29" activePane="bottomLeft" state="frozen"/>
      <selection activeCell="K21" sqref="K21"/>
      <selection pane="bottomLeft" sqref="A1:B1048576"/>
    </sheetView>
  </sheetViews>
  <sheetFormatPr defaultRowHeight="15" x14ac:dyDescent="0.2"/>
  <cols>
    <col min="1" max="2" width="14.125" style="53" customWidth="1"/>
  </cols>
  <sheetData>
    <row r="1" spans="1:2" x14ac:dyDescent="0.2">
      <c r="A1" s="54" t="s">
        <v>21</v>
      </c>
      <c r="B1" s="54" t="s">
        <v>13</v>
      </c>
    </row>
    <row r="2" spans="1:2" x14ac:dyDescent="0.2">
      <c r="A2" s="55">
        <v>152</v>
      </c>
      <c r="B2" s="55">
        <v>0</v>
      </c>
    </row>
    <row r="3" spans="1:2" x14ac:dyDescent="0.2">
      <c r="A3" s="55">
        <v>153</v>
      </c>
      <c r="B3" s="55" t="s">
        <v>92</v>
      </c>
    </row>
    <row r="4" spans="1:2" x14ac:dyDescent="0.2">
      <c r="A4" s="55">
        <v>154</v>
      </c>
      <c r="B4" s="55">
        <v>0</v>
      </c>
    </row>
    <row r="5" spans="1:2" x14ac:dyDescent="0.2">
      <c r="A5" s="55">
        <v>155</v>
      </c>
      <c r="B5" s="55">
        <v>20</v>
      </c>
    </row>
    <row r="6" spans="1:2" x14ac:dyDescent="0.2">
      <c r="A6" s="55">
        <v>156</v>
      </c>
      <c r="B6" s="55">
        <v>0</v>
      </c>
    </row>
    <row r="7" spans="1:2" x14ac:dyDescent="0.2">
      <c r="A7" s="55">
        <v>157</v>
      </c>
      <c r="B7" s="55">
        <v>0</v>
      </c>
    </row>
    <row r="8" spans="1:2" x14ac:dyDescent="0.2">
      <c r="A8" s="55">
        <v>158</v>
      </c>
      <c r="B8" s="55" t="s">
        <v>92</v>
      </c>
    </row>
    <row r="9" spans="1:2" x14ac:dyDescent="0.2">
      <c r="A9" s="55">
        <v>159</v>
      </c>
      <c r="B9" s="55">
        <v>0</v>
      </c>
    </row>
    <row r="10" spans="1:2" x14ac:dyDescent="0.2">
      <c r="A10" s="55">
        <v>160</v>
      </c>
      <c r="B10" s="55">
        <v>0</v>
      </c>
    </row>
    <row r="11" spans="1:2" x14ac:dyDescent="0.2">
      <c r="A11" s="55">
        <v>161</v>
      </c>
      <c r="B11" s="55">
        <v>0</v>
      </c>
    </row>
    <row r="12" spans="1:2" x14ac:dyDescent="0.2">
      <c r="A12" s="55">
        <v>162</v>
      </c>
      <c r="B12" s="55">
        <v>0</v>
      </c>
    </row>
    <row r="13" spans="1:2" x14ac:dyDescent="0.2">
      <c r="A13" s="55">
        <v>163</v>
      </c>
      <c r="B13" s="55">
        <v>0</v>
      </c>
    </row>
    <row r="14" spans="1:2" x14ac:dyDescent="0.2">
      <c r="A14" s="55">
        <v>164</v>
      </c>
      <c r="B14" s="55">
        <v>0</v>
      </c>
    </row>
    <row r="15" spans="1:2" x14ac:dyDescent="0.2">
      <c r="A15" s="55">
        <v>165</v>
      </c>
      <c r="B15" s="55">
        <v>0</v>
      </c>
    </row>
    <row r="16" spans="1:2" x14ac:dyDescent="0.2">
      <c r="A16" s="55">
        <v>166</v>
      </c>
      <c r="B16" s="55">
        <v>0</v>
      </c>
    </row>
    <row r="17" spans="1:2" x14ac:dyDescent="0.2">
      <c r="A17" s="55">
        <v>168</v>
      </c>
      <c r="B17" s="55">
        <v>60</v>
      </c>
    </row>
    <row r="18" spans="1:2" x14ac:dyDescent="0.2">
      <c r="A18" s="55">
        <v>169</v>
      </c>
      <c r="B18" s="55">
        <v>0</v>
      </c>
    </row>
    <row r="19" spans="1:2" x14ac:dyDescent="0.2">
      <c r="A19" s="55">
        <v>170</v>
      </c>
      <c r="B19" s="55">
        <v>0</v>
      </c>
    </row>
    <row r="20" spans="1:2" x14ac:dyDescent="0.2">
      <c r="A20" s="55">
        <v>201</v>
      </c>
      <c r="B20" s="55">
        <v>0</v>
      </c>
    </row>
    <row r="21" spans="1:2" x14ac:dyDescent="0.2">
      <c r="A21" s="55">
        <v>203</v>
      </c>
      <c r="B21" s="55">
        <v>0</v>
      </c>
    </row>
    <row r="22" spans="1:2" x14ac:dyDescent="0.2">
      <c r="A22" s="55">
        <v>204</v>
      </c>
      <c r="B22" s="55">
        <v>0</v>
      </c>
    </row>
    <row r="23" spans="1:2" x14ac:dyDescent="0.2">
      <c r="A23" s="55">
        <v>205</v>
      </c>
      <c r="B23" s="55">
        <v>0</v>
      </c>
    </row>
    <row r="24" spans="1:2" x14ac:dyDescent="0.2">
      <c r="A24" s="55">
        <v>206</v>
      </c>
      <c r="B24" s="55">
        <v>20</v>
      </c>
    </row>
    <row r="25" spans="1:2" x14ac:dyDescent="0.2">
      <c r="A25" s="55">
        <v>207</v>
      </c>
      <c r="B25" s="55" t="s">
        <v>92</v>
      </c>
    </row>
    <row r="26" spans="1:2" x14ac:dyDescent="0.2">
      <c r="A26" s="55">
        <v>208</v>
      </c>
      <c r="B26" s="55">
        <v>0</v>
      </c>
    </row>
    <row r="27" spans="1:2" x14ac:dyDescent="0.2">
      <c r="A27" s="55">
        <v>209</v>
      </c>
      <c r="B27" s="55">
        <v>0</v>
      </c>
    </row>
    <row r="28" spans="1:2" x14ac:dyDescent="0.2">
      <c r="A28" s="55">
        <v>210</v>
      </c>
      <c r="B28" s="55">
        <v>0</v>
      </c>
    </row>
    <row r="29" spans="1:2" x14ac:dyDescent="0.2">
      <c r="A29" s="55">
        <v>211</v>
      </c>
      <c r="B29" s="55">
        <v>0</v>
      </c>
    </row>
    <row r="30" spans="1:2" x14ac:dyDescent="0.2">
      <c r="A30" s="55">
        <v>212</v>
      </c>
      <c r="B30" s="55">
        <v>0</v>
      </c>
    </row>
    <row r="31" spans="1:2" x14ac:dyDescent="0.2">
      <c r="A31" s="55">
        <v>214</v>
      </c>
      <c r="B31" s="55">
        <v>0</v>
      </c>
    </row>
    <row r="32" spans="1:2" x14ac:dyDescent="0.2">
      <c r="A32" s="55">
        <v>215</v>
      </c>
      <c r="B32" s="55">
        <v>0</v>
      </c>
    </row>
    <row r="33" spans="1:2" x14ac:dyDescent="0.2">
      <c r="A33" s="55">
        <v>216</v>
      </c>
      <c r="B33" s="55">
        <v>0</v>
      </c>
    </row>
    <row r="34" spans="1:2" x14ac:dyDescent="0.2">
      <c r="A34" s="55">
        <v>218</v>
      </c>
      <c r="B34" s="55">
        <v>0</v>
      </c>
    </row>
    <row r="35" spans="1:2" x14ac:dyDescent="0.2">
      <c r="A35" s="55">
        <v>219</v>
      </c>
      <c r="B35" s="55">
        <v>0</v>
      </c>
    </row>
    <row r="36" spans="1:2" x14ac:dyDescent="0.2">
      <c r="A36" s="55">
        <v>220</v>
      </c>
      <c r="B36" s="55">
        <v>0</v>
      </c>
    </row>
    <row r="37" spans="1:2" x14ac:dyDescent="0.2">
      <c r="A37" s="55">
        <v>221</v>
      </c>
      <c r="B37" s="55">
        <v>0</v>
      </c>
    </row>
    <row r="38" spans="1:2" x14ac:dyDescent="0.2">
      <c r="A38" s="55">
        <v>222</v>
      </c>
      <c r="B38" s="55">
        <v>0</v>
      </c>
    </row>
    <row r="39" spans="1:2" x14ac:dyDescent="0.2">
      <c r="A39" s="55">
        <v>223</v>
      </c>
      <c r="B39" s="55">
        <v>0</v>
      </c>
    </row>
    <row r="40" spans="1:2" x14ac:dyDescent="0.2">
      <c r="A40" s="55">
        <v>225</v>
      </c>
      <c r="B40" s="55">
        <v>0</v>
      </c>
    </row>
    <row r="41" spans="1:2" x14ac:dyDescent="0.2">
      <c r="A41" s="55">
        <v>226</v>
      </c>
      <c r="B41" s="55">
        <v>0</v>
      </c>
    </row>
    <row r="42" spans="1:2" x14ac:dyDescent="0.2">
      <c r="A42" s="55">
        <v>227</v>
      </c>
      <c r="B42" s="55">
        <v>0</v>
      </c>
    </row>
    <row r="43" spans="1:2" x14ac:dyDescent="0.2">
      <c r="A43" s="55">
        <v>228</v>
      </c>
      <c r="B43" s="55">
        <v>60</v>
      </c>
    </row>
    <row r="44" spans="1:2" x14ac:dyDescent="0.2">
      <c r="A44" s="55">
        <v>229</v>
      </c>
      <c r="B44" s="55">
        <v>0</v>
      </c>
    </row>
    <row r="45" spans="1:2" x14ac:dyDescent="0.2">
      <c r="A45" s="55"/>
      <c r="B45" s="55"/>
    </row>
    <row r="46" spans="1:2" x14ac:dyDescent="0.2">
      <c r="A46" s="55"/>
      <c r="B46" s="55"/>
    </row>
    <row r="47" spans="1:2" x14ac:dyDescent="0.2">
      <c r="A47" s="55"/>
      <c r="B47" s="55"/>
    </row>
    <row r="48" spans="1:2" x14ac:dyDescent="0.2">
      <c r="A48" s="55"/>
      <c r="B48" s="55"/>
    </row>
    <row r="49" spans="1:2" x14ac:dyDescent="0.2">
      <c r="A49" s="55"/>
      <c r="B49" s="55"/>
    </row>
    <row r="50" spans="1:2" x14ac:dyDescent="0.2">
      <c r="A50" s="55"/>
      <c r="B50" s="55"/>
    </row>
    <row r="51" spans="1:2" x14ac:dyDescent="0.2">
      <c r="A51" s="55"/>
      <c r="B51" s="55"/>
    </row>
    <row r="52" spans="1:2" x14ac:dyDescent="0.2">
      <c r="A52" s="55"/>
      <c r="B52" s="55"/>
    </row>
    <row r="53" spans="1:2" x14ac:dyDescent="0.2">
      <c r="A53" s="55"/>
      <c r="B53" s="55"/>
    </row>
    <row r="54" spans="1:2" x14ac:dyDescent="0.2">
      <c r="A54" s="55"/>
      <c r="B54" s="55"/>
    </row>
    <row r="55" spans="1:2" x14ac:dyDescent="0.2">
      <c r="A55" s="55"/>
      <c r="B55" s="55"/>
    </row>
    <row r="56" spans="1:2" x14ac:dyDescent="0.2">
      <c r="A56" s="55"/>
      <c r="B56" s="55"/>
    </row>
    <row r="57" spans="1:2" x14ac:dyDescent="0.2">
      <c r="A57" s="55"/>
      <c r="B57" s="55"/>
    </row>
    <row r="58" spans="1:2" x14ac:dyDescent="0.2">
      <c r="A58" s="55"/>
      <c r="B58" s="55"/>
    </row>
    <row r="59" spans="1:2" x14ac:dyDescent="0.2">
      <c r="A59" s="55"/>
      <c r="B59" s="55"/>
    </row>
    <row r="60" spans="1:2" x14ac:dyDescent="0.2">
      <c r="A60" s="55"/>
      <c r="B60" s="55"/>
    </row>
    <row r="61" spans="1:2" x14ac:dyDescent="0.2">
      <c r="A61" s="55"/>
      <c r="B61" s="55"/>
    </row>
    <row r="62" spans="1:2" x14ac:dyDescent="0.2">
      <c r="A62" s="55"/>
      <c r="B62" s="55"/>
    </row>
    <row r="63" spans="1:2" x14ac:dyDescent="0.2">
      <c r="A63" s="55"/>
      <c r="B63" s="55"/>
    </row>
    <row r="64" spans="1:2" x14ac:dyDescent="0.2">
      <c r="A64" s="55"/>
      <c r="B64" s="55"/>
    </row>
    <row r="65" spans="1:2" x14ac:dyDescent="0.2">
      <c r="A65" s="55"/>
      <c r="B65" s="55"/>
    </row>
    <row r="66" spans="1:2" x14ac:dyDescent="0.2">
      <c r="A66" s="55"/>
      <c r="B66" s="55"/>
    </row>
    <row r="67" spans="1:2" x14ac:dyDescent="0.2">
      <c r="A67" s="55"/>
      <c r="B67" s="55"/>
    </row>
    <row r="68" spans="1:2" x14ac:dyDescent="0.2">
      <c r="A68" s="55"/>
      <c r="B68" s="55"/>
    </row>
    <row r="69" spans="1:2" x14ac:dyDescent="0.2">
      <c r="A69" s="55"/>
      <c r="B69" s="55"/>
    </row>
    <row r="70" spans="1:2" x14ac:dyDescent="0.2">
      <c r="A70" s="55"/>
      <c r="B70" s="55"/>
    </row>
    <row r="71" spans="1:2" x14ac:dyDescent="0.2">
      <c r="A71" s="55"/>
      <c r="B71" s="55"/>
    </row>
    <row r="72" spans="1:2" x14ac:dyDescent="0.2">
      <c r="A72" s="55"/>
      <c r="B72" s="55"/>
    </row>
    <row r="73" spans="1:2" x14ac:dyDescent="0.2">
      <c r="A73" s="55"/>
      <c r="B73" s="55"/>
    </row>
    <row r="74" spans="1:2" x14ac:dyDescent="0.2">
      <c r="A74" s="55"/>
      <c r="B74" s="55"/>
    </row>
    <row r="75" spans="1:2" x14ac:dyDescent="0.2">
      <c r="A75" s="55"/>
      <c r="B75" s="55"/>
    </row>
    <row r="76" spans="1:2" x14ac:dyDescent="0.2">
      <c r="A76" s="55"/>
      <c r="B76" s="55"/>
    </row>
    <row r="77" spans="1:2" x14ac:dyDescent="0.2">
      <c r="A77" s="55"/>
      <c r="B77" s="55"/>
    </row>
    <row r="78" spans="1:2" x14ac:dyDescent="0.2">
      <c r="A78" s="55"/>
      <c r="B78" s="55"/>
    </row>
    <row r="79" spans="1:2" x14ac:dyDescent="0.2">
      <c r="A79" s="55"/>
      <c r="B79" s="55"/>
    </row>
    <row r="80" spans="1:2" x14ac:dyDescent="0.2">
      <c r="A80" s="55"/>
      <c r="B80" s="55"/>
    </row>
    <row r="81" spans="1:2" x14ac:dyDescent="0.2">
      <c r="A81" s="55"/>
      <c r="B81" s="55"/>
    </row>
    <row r="82" spans="1:2" x14ac:dyDescent="0.2">
      <c r="A82" s="55"/>
      <c r="B82" s="55"/>
    </row>
    <row r="83" spans="1:2" x14ac:dyDescent="0.2">
      <c r="A83" s="55"/>
      <c r="B83" s="55"/>
    </row>
    <row r="84" spans="1:2" x14ac:dyDescent="0.2">
      <c r="A84" s="55"/>
      <c r="B84" s="55"/>
    </row>
    <row r="85" spans="1:2" x14ac:dyDescent="0.2">
      <c r="A85" s="55"/>
      <c r="B85" s="55"/>
    </row>
    <row r="86" spans="1:2" x14ac:dyDescent="0.2">
      <c r="A86" s="55"/>
      <c r="B86" s="55"/>
    </row>
    <row r="87" spans="1:2" x14ac:dyDescent="0.2">
      <c r="A87" s="55"/>
      <c r="B87" s="55"/>
    </row>
    <row r="88" spans="1:2" x14ac:dyDescent="0.2">
      <c r="A88" s="55"/>
      <c r="B88" s="55"/>
    </row>
    <row r="89" spans="1:2" x14ac:dyDescent="0.2">
      <c r="A89" s="55"/>
      <c r="B89" s="55"/>
    </row>
    <row r="90" spans="1:2" x14ac:dyDescent="0.2">
      <c r="A90" s="55"/>
      <c r="B90" s="55"/>
    </row>
    <row r="91" spans="1:2" x14ac:dyDescent="0.2">
      <c r="A91" s="55"/>
      <c r="B91" s="55"/>
    </row>
    <row r="92" spans="1:2" x14ac:dyDescent="0.2">
      <c r="A92" s="55"/>
      <c r="B92" s="55"/>
    </row>
    <row r="93" spans="1:2" x14ac:dyDescent="0.2">
      <c r="A93" s="55"/>
      <c r="B93" s="55"/>
    </row>
    <row r="94" spans="1:2" x14ac:dyDescent="0.2">
      <c r="A94" s="55"/>
      <c r="B94" s="55"/>
    </row>
    <row r="95" spans="1:2" x14ac:dyDescent="0.2">
      <c r="A95" s="55"/>
      <c r="B95" s="55"/>
    </row>
    <row r="96" spans="1:2" x14ac:dyDescent="0.2">
      <c r="A96" s="55"/>
      <c r="B96" s="55"/>
    </row>
    <row r="97" spans="1:2" x14ac:dyDescent="0.2">
      <c r="A97" s="55"/>
      <c r="B97" s="55"/>
    </row>
    <row r="98" spans="1:2" x14ac:dyDescent="0.2">
      <c r="A98" s="55"/>
      <c r="B98" s="55"/>
    </row>
    <row r="99" spans="1:2" x14ac:dyDescent="0.2">
      <c r="A99" s="55"/>
      <c r="B99" s="55"/>
    </row>
    <row r="100" spans="1:2" x14ac:dyDescent="0.2">
      <c r="A100" s="55"/>
      <c r="B100" s="55"/>
    </row>
    <row r="101" spans="1:2" x14ac:dyDescent="0.2">
      <c r="A101" s="55"/>
      <c r="B101" s="55"/>
    </row>
    <row r="102" spans="1:2" x14ac:dyDescent="0.2">
      <c r="A102" s="55"/>
      <c r="B102" s="55"/>
    </row>
    <row r="103" spans="1:2" x14ac:dyDescent="0.2">
      <c r="A103" s="55"/>
      <c r="B103" s="55"/>
    </row>
    <row r="104" spans="1:2" x14ac:dyDescent="0.2">
      <c r="A104" s="55"/>
      <c r="B104" s="55"/>
    </row>
    <row r="105" spans="1:2" x14ac:dyDescent="0.2">
      <c r="A105" s="55"/>
      <c r="B105" s="55"/>
    </row>
    <row r="106" spans="1:2" x14ac:dyDescent="0.2">
      <c r="A106" s="55"/>
      <c r="B106" s="55"/>
    </row>
    <row r="107" spans="1:2" x14ac:dyDescent="0.2">
      <c r="A107" s="55"/>
      <c r="B107" s="55"/>
    </row>
    <row r="108" spans="1:2" x14ac:dyDescent="0.2">
      <c r="A108" s="55"/>
      <c r="B108" s="55"/>
    </row>
    <row r="109" spans="1:2" x14ac:dyDescent="0.2">
      <c r="A109" s="55"/>
      <c r="B109" s="55"/>
    </row>
    <row r="110" spans="1:2" x14ac:dyDescent="0.2">
      <c r="A110" s="55"/>
      <c r="B110" s="55"/>
    </row>
    <row r="111" spans="1:2" x14ac:dyDescent="0.2">
      <c r="A111" s="55"/>
      <c r="B111" s="55"/>
    </row>
    <row r="112" spans="1:2" x14ac:dyDescent="0.2">
      <c r="A112" s="55"/>
      <c r="B112" s="55"/>
    </row>
    <row r="113" spans="1:2" x14ac:dyDescent="0.2">
      <c r="A113" s="55"/>
      <c r="B113" s="55"/>
    </row>
    <row r="114" spans="1:2" x14ac:dyDescent="0.2">
      <c r="A114" s="55"/>
      <c r="B114" s="55"/>
    </row>
    <row r="115" spans="1:2" x14ac:dyDescent="0.2">
      <c r="A115" s="55"/>
      <c r="B115" s="55"/>
    </row>
    <row r="116" spans="1:2" x14ac:dyDescent="0.2">
      <c r="A116" s="55"/>
      <c r="B116" s="55"/>
    </row>
    <row r="117" spans="1:2" x14ac:dyDescent="0.2">
      <c r="A117" s="55"/>
      <c r="B117" s="55"/>
    </row>
    <row r="118" spans="1:2" x14ac:dyDescent="0.2">
      <c r="A118" s="55"/>
      <c r="B118" s="55"/>
    </row>
    <row r="119" spans="1:2" x14ac:dyDescent="0.2">
      <c r="A119" s="55"/>
      <c r="B119" s="55"/>
    </row>
    <row r="120" spans="1:2" x14ac:dyDescent="0.2">
      <c r="A120" s="55"/>
      <c r="B120" s="55"/>
    </row>
    <row r="121" spans="1:2" x14ac:dyDescent="0.2">
      <c r="A121" s="55"/>
      <c r="B121" s="55"/>
    </row>
    <row r="122" spans="1:2" x14ac:dyDescent="0.2">
      <c r="A122" s="55"/>
      <c r="B122" s="55"/>
    </row>
    <row r="123" spans="1:2" x14ac:dyDescent="0.2">
      <c r="A123" s="55"/>
      <c r="B123" s="55"/>
    </row>
    <row r="124" spans="1:2" x14ac:dyDescent="0.2">
      <c r="A124" s="55"/>
      <c r="B124" s="55"/>
    </row>
    <row r="125" spans="1:2" x14ac:dyDescent="0.2">
      <c r="A125" s="55"/>
      <c r="B125" s="55"/>
    </row>
    <row r="126" spans="1:2" x14ac:dyDescent="0.2">
      <c r="A126" s="55"/>
      <c r="B126" s="55"/>
    </row>
    <row r="127" spans="1:2" x14ac:dyDescent="0.2">
      <c r="A127" s="55"/>
      <c r="B127" s="55"/>
    </row>
    <row r="128" spans="1:2" x14ac:dyDescent="0.2">
      <c r="A128" s="55"/>
      <c r="B128" s="55"/>
    </row>
    <row r="129" spans="1:2" x14ac:dyDescent="0.2">
      <c r="A129" s="55"/>
      <c r="B129" s="55"/>
    </row>
    <row r="130" spans="1:2" x14ac:dyDescent="0.2">
      <c r="A130" s="55"/>
      <c r="B130" s="55"/>
    </row>
  </sheetData>
  <autoFilter ref="A1:B130" xr:uid="{00000000-0009-0000-0000-000023000000}">
    <sortState xmlns:xlrd2="http://schemas.microsoft.com/office/spreadsheetml/2017/richdata2" ref="A2:B130">
      <sortCondition ref="A1:A130"/>
    </sortState>
  </autoFilter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C000"/>
  </sheetPr>
  <dimension ref="A1:L100"/>
  <sheetViews>
    <sheetView workbookViewId="0">
      <pane ySplit="1" topLeftCell="A12" activePane="bottomLeft" state="frozen"/>
      <selection activeCell="K21" sqref="K21"/>
      <selection pane="bottomLeft" activeCell="F31" sqref="F31"/>
    </sheetView>
  </sheetViews>
  <sheetFormatPr defaultRowHeight="15" x14ac:dyDescent="0.2"/>
  <cols>
    <col min="1" max="1" width="14.125" style="53" customWidth="1"/>
    <col min="2" max="2" width="14.125" style="58" customWidth="1"/>
    <col min="3" max="4" width="13.5859375" customWidth="1"/>
    <col min="6" max="6" width="16.94921875" customWidth="1"/>
    <col min="7" max="7" width="11.02734375" customWidth="1"/>
  </cols>
  <sheetData>
    <row r="1" spans="1:12" x14ac:dyDescent="0.2">
      <c r="A1" s="54" t="s">
        <v>21</v>
      </c>
      <c r="B1" s="56" t="s">
        <v>16</v>
      </c>
      <c r="F1" s="60" t="s">
        <v>32</v>
      </c>
      <c r="G1" s="61">
        <v>4.37</v>
      </c>
      <c r="H1">
        <f>4.37*60</f>
        <v>262.2</v>
      </c>
    </row>
    <row r="2" spans="1:12" x14ac:dyDescent="0.2">
      <c r="A2" s="55">
        <v>29</v>
      </c>
      <c r="B2" s="57">
        <v>4.47</v>
      </c>
      <c r="C2" s="59">
        <f>(ROUNDDOWN(B2,0)*60)+((B2-ROUNDDOWN(B2,0))*100)</f>
        <v>287</v>
      </c>
      <c r="D2" s="62">
        <f>SUMIF('XCT Master (90)'!A:A,$C2,'XCT Master (90)'!B:B)</f>
        <v>4</v>
      </c>
      <c r="E2" s="62"/>
      <c r="L2" t="s">
        <v>433</v>
      </c>
    </row>
    <row r="3" spans="1:12" x14ac:dyDescent="0.2">
      <c r="A3" s="55">
        <v>152</v>
      </c>
      <c r="B3" s="57">
        <v>4.33</v>
      </c>
      <c r="C3" s="59">
        <f>(ROUNDDOWN(B3,0)*60)+((B3-ROUNDDOWN(B3,0))*100)</f>
        <v>273</v>
      </c>
      <c r="D3" s="62">
        <f>SUMIF('XCT Master (90)'!A:A,$C3,'XCT Master (90)'!B:B)</f>
        <v>0</v>
      </c>
      <c r="E3" s="62"/>
      <c r="F3" s="98"/>
      <c r="L3" t="s">
        <v>432</v>
      </c>
    </row>
    <row r="4" spans="1:12" x14ac:dyDescent="0.2">
      <c r="A4" s="55">
        <v>154</v>
      </c>
      <c r="B4" s="57">
        <v>4.3499999999999996</v>
      </c>
      <c r="C4" s="59">
        <f>(ROUNDDOWN(B4,0)*60)+((B4-ROUNDDOWN(B4,0))*100)</f>
        <v>274.99999999999994</v>
      </c>
      <c r="D4" s="62">
        <f>SUMIF('XCT Master (90)'!A:A,$C4,'XCT Master (90)'!B:B)</f>
        <v>0</v>
      </c>
      <c r="E4" s="62"/>
      <c r="F4" s="98"/>
    </row>
    <row r="5" spans="1:12" x14ac:dyDescent="0.2">
      <c r="A5" s="55">
        <v>155</v>
      </c>
      <c r="B5" s="57">
        <v>5.07</v>
      </c>
      <c r="C5" s="59">
        <f>(ROUNDDOWN(B5,0)*60)+((B5-ROUNDDOWN(B5,0))*100)</f>
        <v>307</v>
      </c>
      <c r="D5" s="62">
        <f>SUMIF('XCT Master (90)'!A:A,$C5,'XCT Master (90)'!B:B)</f>
        <v>12</v>
      </c>
      <c r="E5" s="62"/>
      <c r="F5" s="98"/>
    </row>
    <row r="6" spans="1:12" x14ac:dyDescent="0.2">
      <c r="A6" s="55">
        <v>156</v>
      </c>
      <c r="B6" s="57">
        <v>4.49</v>
      </c>
      <c r="C6" s="59">
        <f>(ROUNDDOWN(B6,0)*60)+((B6-ROUNDDOWN(B6,0))*100)</f>
        <v>289</v>
      </c>
      <c r="D6" s="62">
        <f>SUMIF('XCT Master (90)'!A:A,$C6,'XCT Master (90)'!B:B)</f>
        <v>4.8</v>
      </c>
      <c r="E6" s="62"/>
      <c r="F6" s="98"/>
    </row>
    <row r="7" spans="1:12" x14ac:dyDescent="0.2">
      <c r="A7" s="55">
        <v>157</v>
      </c>
      <c r="B7" s="57">
        <v>4.58</v>
      </c>
      <c r="C7" s="59">
        <f>(ROUNDDOWN(B7,0)*60)+((B7-ROUNDDOWN(B7,0))*100)</f>
        <v>298</v>
      </c>
      <c r="D7" s="62">
        <f>SUMIF('XCT Master (90)'!A:A,$C7,'XCT Master (90)'!B:B)</f>
        <v>8.4</v>
      </c>
      <c r="E7" s="62"/>
      <c r="F7" s="98"/>
    </row>
    <row r="8" spans="1:12" x14ac:dyDescent="0.2">
      <c r="A8" s="55">
        <v>159</v>
      </c>
      <c r="B8" s="57">
        <v>5.12</v>
      </c>
      <c r="C8" s="59">
        <f>(ROUNDDOWN(B8,0)*60)+((B8-ROUNDDOWN(B8,0))*100)</f>
        <v>312</v>
      </c>
      <c r="D8" s="62">
        <f>SUMIF('XCT Master (90)'!A:A,$C8,'XCT Master (90)'!B:B)</f>
        <v>14</v>
      </c>
      <c r="E8" s="62"/>
      <c r="F8" s="98"/>
    </row>
    <row r="9" spans="1:12" x14ac:dyDescent="0.2">
      <c r="A9" s="55">
        <v>160</v>
      </c>
      <c r="B9" s="57">
        <v>4.42</v>
      </c>
      <c r="C9" s="59">
        <f>(ROUNDDOWN(B9,0)*60)+((B9-ROUNDDOWN(B9,0))*100)</f>
        <v>282</v>
      </c>
      <c r="D9" s="62">
        <f>SUMIF('XCT Master (90)'!A:A,$C9,'XCT Master (90)'!B:B)</f>
        <v>2</v>
      </c>
      <c r="E9" s="62"/>
      <c r="F9" s="98"/>
    </row>
    <row r="10" spans="1:12" x14ac:dyDescent="0.2">
      <c r="A10" s="55">
        <v>161</v>
      </c>
      <c r="B10" s="57">
        <v>4.28</v>
      </c>
      <c r="C10" s="59">
        <f>(ROUNDDOWN(B10,0)*60)+((B10-ROUNDDOWN(B10,0))*100)</f>
        <v>268</v>
      </c>
      <c r="D10" s="62">
        <f>SUMIF('XCT Master (90)'!A:A,$C10,'XCT Master (90)'!B:B)</f>
        <v>0</v>
      </c>
      <c r="E10" s="62"/>
      <c r="F10" s="98"/>
    </row>
    <row r="11" spans="1:12" x14ac:dyDescent="0.2">
      <c r="A11" s="55">
        <v>162</v>
      </c>
      <c r="B11" s="57">
        <v>4.04</v>
      </c>
      <c r="C11" s="59">
        <f>(ROUNDDOWN(B11,0)*60)+((B11-ROUNDDOWN(B11,0))*100)</f>
        <v>244</v>
      </c>
      <c r="D11" s="62">
        <f>SUMIF('XCT Master (90)'!A:A,$C11,'XCT Master (90)'!B:B)</f>
        <v>-7.2</v>
      </c>
      <c r="E11" s="62"/>
      <c r="F11" s="98"/>
    </row>
    <row r="12" spans="1:12" x14ac:dyDescent="0.2">
      <c r="A12" s="55">
        <v>163</v>
      </c>
      <c r="B12" s="57">
        <v>4.26</v>
      </c>
      <c r="C12" s="59">
        <f>(ROUNDDOWN(B12,0)*60)+((B12-ROUNDDOWN(B12,0))*100)</f>
        <v>266</v>
      </c>
      <c r="D12" s="62">
        <f>SUMIF('XCT Master (90)'!A:A,$C12,'XCT Master (90)'!B:B)</f>
        <v>0</v>
      </c>
      <c r="E12" s="62"/>
      <c r="F12" s="98"/>
    </row>
    <row r="13" spans="1:12" x14ac:dyDescent="0.2">
      <c r="A13" s="55">
        <v>164</v>
      </c>
      <c r="B13" s="57">
        <v>4.2699999999999996</v>
      </c>
      <c r="C13" s="59">
        <f>(ROUNDDOWN(B13,0)*60)+((B13-ROUNDDOWN(B13,0))*100)</f>
        <v>266.99999999999994</v>
      </c>
      <c r="D13" s="62">
        <f>SUMIF('XCT Master (90)'!A:A,$C13,'XCT Master (90)'!B:B)</f>
        <v>0</v>
      </c>
      <c r="E13" s="62"/>
      <c r="F13" s="98"/>
    </row>
    <row r="14" spans="1:12" x14ac:dyDescent="0.2">
      <c r="A14" s="55">
        <v>165</v>
      </c>
      <c r="B14" s="57">
        <v>5.0199999999999996</v>
      </c>
      <c r="C14" s="59">
        <f>(ROUNDDOWN(B14,0)*60)+((B14-ROUNDDOWN(B14,0))*100)</f>
        <v>301.99999999999994</v>
      </c>
      <c r="D14" s="62">
        <f>SUMIF('XCT Master (90)'!A:A,$C14,'XCT Master (90)'!B:B)</f>
        <v>10</v>
      </c>
      <c r="E14" s="62"/>
      <c r="F14" s="98"/>
    </row>
    <row r="15" spans="1:12" x14ac:dyDescent="0.2">
      <c r="A15" s="55">
        <v>166</v>
      </c>
      <c r="B15" s="57">
        <v>4.4000000000000004</v>
      </c>
      <c r="C15" s="59">
        <f>(ROUNDDOWN(B15,0)*60)+((B15-ROUNDDOWN(B15,0))*100)</f>
        <v>280.00000000000006</v>
      </c>
      <c r="D15" s="62">
        <f>SUMIF('XCT Master (90)'!A:A,$C15,'XCT Master (90)'!B:B)</f>
        <v>1.2</v>
      </c>
      <c r="E15" s="62"/>
      <c r="F15" s="98"/>
    </row>
    <row r="16" spans="1:12" x14ac:dyDescent="0.2">
      <c r="A16" s="55">
        <v>168</v>
      </c>
      <c r="B16" s="57">
        <v>5.01</v>
      </c>
      <c r="C16" s="59">
        <f>(ROUNDDOWN(B16,0)*60)+((B16-ROUNDDOWN(B16,0))*100)</f>
        <v>301</v>
      </c>
      <c r="D16" s="62">
        <f>SUMIF('XCT Master (90)'!A:A,$C16,'XCT Master (90)'!B:B)</f>
        <v>9.6</v>
      </c>
      <c r="E16" s="62"/>
      <c r="F16" s="98"/>
    </row>
    <row r="17" spans="1:6" x14ac:dyDescent="0.2">
      <c r="A17" s="55">
        <v>169</v>
      </c>
      <c r="B17" s="57">
        <v>5</v>
      </c>
      <c r="C17" s="59">
        <f>(ROUNDDOWN(B17,0)*60)+((B17-ROUNDDOWN(B17,0))*100)</f>
        <v>300</v>
      </c>
      <c r="D17" s="62">
        <f>SUMIF('XCT Master (90)'!A:A,$C17,'XCT Master (90)'!B:B)</f>
        <v>9.1999999999999993</v>
      </c>
      <c r="E17" s="62"/>
      <c r="F17" s="98"/>
    </row>
    <row r="18" spans="1:6" x14ac:dyDescent="0.2">
      <c r="A18" s="55">
        <v>170</v>
      </c>
      <c r="B18" s="57">
        <v>4.37</v>
      </c>
      <c r="C18" s="59">
        <f>(ROUNDDOWN(B18,0)*60)+((B18-ROUNDDOWN(B18,0))*100)</f>
        <v>277</v>
      </c>
      <c r="D18" s="62">
        <f>SUMIF('XCT Master (90)'!A:A,$C18,'XCT Master (90)'!B:B)</f>
        <v>0</v>
      </c>
    </row>
    <row r="19" spans="1:6" x14ac:dyDescent="0.2">
      <c r="A19" s="55">
        <v>203</v>
      </c>
      <c r="B19" s="57">
        <v>4.2699999999999996</v>
      </c>
      <c r="C19" s="59">
        <f>(ROUNDDOWN(B19,0)*60)+((B19-ROUNDDOWN(B19,0))*100)</f>
        <v>266.99999999999994</v>
      </c>
      <c r="D19" s="62">
        <f>SUMIF('XCT Master (90)'!A:A,$C19,'XCT Master (90)'!B:B)</f>
        <v>0</v>
      </c>
    </row>
    <row r="20" spans="1:6" x14ac:dyDescent="0.2">
      <c r="A20" s="55">
        <v>204</v>
      </c>
      <c r="B20" s="57">
        <v>4.4000000000000004</v>
      </c>
      <c r="C20" s="59">
        <f>(ROUNDDOWN(B20,0)*60)+((B20-ROUNDDOWN(B20,0))*100)</f>
        <v>280.00000000000006</v>
      </c>
      <c r="D20" s="62">
        <f>SUMIF('XCT Master (90)'!A:A,$C20,'XCT Master (90)'!B:B)</f>
        <v>1.2</v>
      </c>
    </row>
    <row r="21" spans="1:6" x14ac:dyDescent="0.2">
      <c r="A21" s="55">
        <v>205</v>
      </c>
      <c r="B21" s="57">
        <v>4.49</v>
      </c>
      <c r="C21" s="59">
        <f>(ROUNDDOWN(B21,0)*60)+((B21-ROUNDDOWN(B21,0))*100)</f>
        <v>289</v>
      </c>
      <c r="D21" s="62">
        <f>SUMIF('XCT Master (90)'!A:A,$C21,'XCT Master (90)'!B:B)</f>
        <v>4.8</v>
      </c>
    </row>
    <row r="22" spans="1:6" x14ac:dyDescent="0.2">
      <c r="A22" s="55">
        <v>206</v>
      </c>
      <c r="B22" s="57">
        <v>5.04</v>
      </c>
      <c r="C22" s="59">
        <f>(ROUNDDOWN(B22,0)*60)+((B22-ROUNDDOWN(B22,0))*100)</f>
        <v>304</v>
      </c>
      <c r="D22" s="62">
        <f>SUMIF('XCT Master (90)'!A:A,$C22,'XCT Master (90)'!B:B)</f>
        <v>10.8</v>
      </c>
    </row>
    <row r="23" spans="1:6" x14ac:dyDescent="0.2">
      <c r="A23" s="55">
        <v>208</v>
      </c>
      <c r="B23" s="57">
        <v>4.3899999999999997</v>
      </c>
      <c r="C23" s="59">
        <f>(ROUNDDOWN(B23,0)*60)+((B23-ROUNDDOWN(B23,0))*100)</f>
        <v>279</v>
      </c>
      <c r="D23" s="62">
        <f>SUMIF('XCT Master (90)'!A:A,$C23,'XCT Master (90)'!B:B)</f>
        <v>0.8</v>
      </c>
    </row>
    <row r="24" spans="1:6" x14ac:dyDescent="0.2">
      <c r="A24" s="55">
        <v>209</v>
      </c>
      <c r="B24" s="57">
        <v>4.5</v>
      </c>
      <c r="C24" s="59">
        <f>(ROUNDDOWN(B24,0)*60)+((B24-ROUNDDOWN(B24,0))*100)</f>
        <v>290</v>
      </c>
      <c r="D24" s="62">
        <f>SUMIF('XCT Master (90)'!A:A,$C24,'XCT Master (90)'!B:B)</f>
        <v>5.2</v>
      </c>
    </row>
    <row r="25" spans="1:6" x14ac:dyDescent="0.2">
      <c r="A25" s="55">
        <v>210</v>
      </c>
      <c r="B25" s="57">
        <v>4.18</v>
      </c>
      <c r="C25" s="59">
        <f>(ROUNDDOWN(B25,0)*60)+((B25-ROUNDDOWN(B25,0))*100)</f>
        <v>258</v>
      </c>
      <c r="D25" s="62">
        <f>SUMIF('XCT Master (90)'!A:A,$C25,'XCT Master (90)'!B:B)</f>
        <v>-1.6</v>
      </c>
    </row>
    <row r="26" spans="1:6" x14ac:dyDescent="0.2">
      <c r="A26" s="55">
        <v>211</v>
      </c>
      <c r="B26" s="57">
        <v>4.3499999999999996</v>
      </c>
      <c r="C26" s="59">
        <f>(ROUNDDOWN(B26,0)*60)+((B26-ROUNDDOWN(B26,0))*100)</f>
        <v>274.99999999999994</v>
      </c>
      <c r="D26" s="62">
        <f>SUMIF('XCT Master (90)'!A:A,$C26,'XCT Master (90)'!B:B)</f>
        <v>0</v>
      </c>
    </row>
    <row r="27" spans="1:6" x14ac:dyDescent="0.2">
      <c r="A27" s="55">
        <v>212</v>
      </c>
      <c r="B27" s="57">
        <v>4.3600000000000003</v>
      </c>
      <c r="C27" s="59">
        <f>(ROUNDDOWN(B27,0)*60)+((B27-ROUNDDOWN(B27,0))*100)</f>
        <v>276</v>
      </c>
      <c r="D27" s="62">
        <f>SUMIF('XCT Master (90)'!A:A,$C27,'XCT Master (90)'!B:B)</f>
        <v>0</v>
      </c>
    </row>
    <row r="28" spans="1:6" x14ac:dyDescent="0.2">
      <c r="A28" s="55">
        <v>214</v>
      </c>
      <c r="B28" s="57">
        <v>4.1500000000000004</v>
      </c>
      <c r="C28" s="59">
        <f>(ROUNDDOWN(B28,0)*60)+((B28-ROUNDDOWN(B28,0))*100)</f>
        <v>255.00000000000003</v>
      </c>
      <c r="D28" s="62">
        <f>SUMIF('XCT Master (90)'!A:A,$C28,'XCT Master (90)'!B:B)</f>
        <v>-2.8</v>
      </c>
    </row>
    <row r="29" spans="1:6" x14ac:dyDescent="0.2">
      <c r="A29" s="55">
        <v>215</v>
      </c>
      <c r="B29" s="57">
        <v>4.33</v>
      </c>
      <c r="C29" s="59">
        <f>(ROUNDDOWN(B29,0)*60)+((B29-ROUNDDOWN(B29,0))*100)</f>
        <v>273</v>
      </c>
      <c r="D29" s="62">
        <f>SUMIF('XCT Master (90)'!A:A,$C29,'XCT Master (90)'!B:B)</f>
        <v>0</v>
      </c>
    </row>
    <row r="30" spans="1:6" x14ac:dyDescent="0.2">
      <c r="A30" s="55">
        <v>216</v>
      </c>
      <c r="B30" s="57">
        <v>4.33</v>
      </c>
      <c r="C30" s="59">
        <f>(ROUNDDOWN(B30,0)*60)+((B30-ROUNDDOWN(B30,0))*100)</f>
        <v>273</v>
      </c>
      <c r="D30" s="62">
        <f>SUMIF('XCT Master (90)'!A:A,$C30,'XCT Master (90)'!B:B)</f>
        <v>0</v>
      </c>
    </row>
    <row r="31" spans="1:6" x14ac:dyDescent="0.2">
      <c r="A31" s="55">
        <v>218</v>
      </c>
      <c r="B31" s="57">
        <v>5.23</v>
      </c>
      <c r="C31" s="59">
        <f>(ROUNDDOWN(B31,0)*60)+((B31-ROUNDDOWN(B31,0))*100)</f>
        <v>323.00000000000006</v>
      </c>
      <c r="D31" s="62">
        <f>SUMIF('XCT Master (90)'!A:A,$C31,'XCT Master (90)'!B:B)</f>
        <v>18.399999999999999</v>
      </c>
    </row>
    <row r="32" spans="1:6" x14ac:dyDescent="0.2">
      <c r="A32" s="55">
        <v>219</v>
      </c>
      <c r="B32" s="57">
        <v>4.33</v>
      </c>
      <c r="C32" s="59">
        <f>(ROUNDDOWN(B32,0)*60)+((B32-ROUNDDOWN(B32,0))*100)</f>
        <v>273</v>
      </c>
      <c r="D32" s="62">
        <f>SUMIF('XCT Master (90)'!A:A,$C32,'XCT Master (90)'!B:B)</f>
        <v>0</v>
      </c>
    </row>
    <row r="33" spans="1:4" x14ac:dyDescent="0.2">
      <c r="A33" s="55">
        <v>220</v>
      </c>
      <c r="B33" s="57">
        <v>4.25</v>
      </c>
      <c r="C33" s="59">
        <f>(ROUNDDOWN(B33,0)*60)+((B33-ROUNDDOWN(B33,0))*100)</f>
        <v>265</v>
      </c>
      <c r="D33" s="62">
        <f>SUMIF('XCT Master (90)'!A:A,$C33,'XCT Master (90)'!B:B)</f>
        <v>0</v>
      </c>
    </row>
    <row r="34" spans="1:4" x14ac:dyDescent="0.2">
      <c r="A34" s="55">
        <v>221</v>
      </c>
      <c r="B34" s="57">
        <v>4.24</v>
      </c>
      <c r="C34" s="59">
        <f>(ROUNDDOWN(B34,0)*60)+((B34-ROUNDDOWN(B34,0))*100)</f>
        <v>264</v>
      </c>
      <c r="D34" s="62">
        <f>SUMIF('XCT Master (90)'!A:A,$C34,'XCT Master (90)'!B:B)</f>
        <v>0</v>
      </c>
    </row>
    <row r="35" spans="1:4" x14ac:dyDescent="0.2">
      <c r="A35" s="55">
        <v>222</v>
      </c>
      <c r="B35" s="57">
        <v>4.22</v>
      </c>
      <c r="C35" s="59">
        <f>(ROUNDDOWN(B35,0)*60)+((B35-ROUNDDOWN(B35,0))*100)</f>
        <v>262</v>
      </c>
      <c r="D35" s="62">
        <f>SUMIF('XCT Master (90)'!A:A,$C35,'XCT Master (90)'!B:B)</f>
        <v>0</v>
      </c>
    </row>
    <row r="36" spans="1:4" x14ac:dyDescent="0.2">
      <c r="A36" s="55">
        <v>223</v>
      </c>
      <c r="B36" s="57">
        <v>4.41</v>
      </c>
      <c r="C36" s="59">
        <f>(ROUNDDOWN(B36,0)*60)+((B36-ROUNDDOWN(B36,0))*100)</f>
        <v>281</v>
      </c>
      <c r="D36" s="62">
        <f>SUMIF('XCT Master (90)'!A:A,$C36,'XCT Master (90)'!B:B)</f>
        <v>1.6</v>
      </c>
    </row>
    <row r="37" spans="1:4" x14ac:dyDescent="0.2">
      <c r="A37" s="55">
        <v>225</v>
      </c>
      <c r="B37" s="57">
        <v>4.1100000000000003</v>
      </c>
      <c r="C37" s="59">
        <f>(ROUNDDOWN(B37,0)*60)+((B37-ROUNDDOWN(B37,0))*100)</f>
        <v>251.00000000000003</v>
      </c>
      <c r="D37" s="62">
        <f>SUMIF('XCT Master (90)'!A:A,$C37,'XCT Master (90)'!B:B)</f>
        <v>-4.4000000000000004</v>
      </c>
    </row>
    <row r="38" spans="1:4" x14ac:dyDescent="0.2">
      <c r="A38" s="55">
        <v>226</v>
      </c>
      <c r="B38" s="57">
        <v>5.09</v>
      </c>
      <c r="C38" s="59">
        <f>(ROUNDDOWN(B38,0)*60)+((B38-ROUNDDOWN(B38,0))*100)</f>
        <v>309</v>
      </c>
      <c r="D38" s="62">
        <f>SUMIF('XCT Master (90)'!A:A,$C38,'XCT Master (90)'!B:B)</f>
        <v>12.8</v>
      </c>
    </row>
    <row r="39" spans="1:4" x14ac:dyDescent="0.2">
      <c r="A39" s="55">
        <v>227</v>
      </c>
      <c r="B39" s="57">
        <v>4.54</v>
      </c>
      <c r="C39" s="59">
        <f>(ROUNDDOWN(B39,0)*60)+((B39-ROUNDDOWN(B39,0))*100)</f>
        <v>294</v>
      </c>
      <c r="D39" s="62">
        <f>SUMIF('XCT Master (90)'!A:A,$C39,'XCT Master (90)'!B:B)</f>
        <v>6.8</v>
      </c>
    </row>
    <row r="40" spans="1:4" x14ac:dyDescent="0.2">
      <c r="A40" s="55">
        <v>228</v>
      </c>
      <c r="B40" s="57">
        <v>6.16</v>
      </c>
      <c r="C40" s="59">
        <f>(ROUNDDOWN(B40,0)*60)+((B40-ROUNDDOWN(B40,0))*100)</f>
        <v>376</v>
      </c>
      <c r="D40" s="62">
        <f>SUMIF('XCT Master (90)'!A:A,$C40,'XCT Master (90)'!B:B)</f>
        <v>39.6</v>
      </c>
    </row>
    <row r="41" spans="1:4" x14ac:dyDescent="0.2">
      <c r="A41" s="55">
        <v>229</v>
      </c>
      <c r="B41" s="57">
        <v>4.34</v>
      </c>
      <c r="C41" s="59">
        <f>(ROUNDDOWN(B41,0)*60)+((B41-ROUNDDOWN(B41,0))*100)</f>
        <v>274</v>
      </c>
      <c r="D41" s="62">
        <f>SUMIF('XCT Master (90)'!A:A,$C41,'XCT Master (90)'!B:B)</f>
        <v>0</v>
      </c>
    </row>
    <row r="42" spans="1:4" x14ac:dyDescent="0.2">
      <c r="A42" s="55"/>
      <c r="B42" s="57"/>
      <c r="C42" s="59">
        <f>(ROUNDDOWN(B42,0)*60)+((B42-ROUNDDOWN(B42,0))*100)</f>
        <v>0</v>
      </c>
      <c r="D42" s="62">
        <f>SUMIF('XCT Master (90)'!A:A,$C42,'XCT Master (90)'!B:B)</f>
        <v>0</v>
      </c>
    </row>
    <row r="43" spans="1:4" x14ac:dyDescent="0.2">
      <c r="A43" s="55"/>
      <c r="B43" s="57"/>
      <c r="C43" s="59">
        <f>(ROUNDDOWN(B43,0)*60)+((B43-ROUNDDOWN(B43,0))*100)</f>
        <v>0</v>
      </c>
      <c r="D43" s="62">
        <f>SUMIF('XCT Master (90)'!A:A,$C43,'XCT Master (90)'!B:B)</f>
        <v>0</v>
      </c>
    </row>
    <row r="44" spans="1:4" x14ac:dyDescent="0.2">
      <c r="A44" s="55"/>
      <c r="B44" s="57"/>
      <c r="C44" s="59">
        <f>(ROUNDDOWN(B44,0)*60)+((B44-ROUNDDOWN(B44,0))*100)</f>
        <v>0</v>
      </c>
      <c r="D44" s="62">
        <f>SUMIF('XCT Master (90)'!A:A,$C44,'XCT Master (90)'!B:B)</f>
        <v>0</v>
      </c>
    </row>
    <row r="45" spans="1:4" x14ac:dyDescent="0.2">
      <c r="A45" s="55"/>
      <c r="B45" s="57"/>
      <c r="C45" s="59">
        <f>(ROUNDDOWN(B45,0)*60)+((B45-ROUNDDOWN(B45,0))*100)</f>
        <v>0</v>
      </c>
      <c r="D45" s="62">
        <f>SUMIF('XCT Master (90)'!A:A,$C45,'XCT Master (90)'!B:B)</f>
        <v>0</v>
      </c>
    </row>
    <row r="46" spans="1:4" x14ac:dyDescent="0.2">
      <c r="A46" s="55"/>
      <c r="B46" s="57"/>
      <c r="C46" s="59">
        <f>(ROUNDDOWN(B46,0)*60)+((B46-ROUNDDOWN(B46,0))*100)</f>
        <v>0</v>
      </c>
      <c r="D46" s="62">
        <f>SUMIF('XCT Master (90)'!A:A,$C46,'XCT Master (90)'!B:B)</f>
        <v>0</v>
      </c>
    </row>
    <row r="47" spans="1:4" x14ac:dyDescent="0.2">
      <c r="A47" s="55"/>
      <c r="B47" s="57"/>
      <c r="C47" s="59">
        <f>(ROUNDDOWN(B47,0)*60)+((B47-ROUNDDOWN(B47,0))*100)</f>
        <v>0</v>
      </c>
      <c r="D47" s="62">
        <f>SUMIF('XCT Master (90)'!A:A,$C47,'XCT Master (90)'!B:B)</f>
        <v>0</v>
      </c>
    </row>
    <row r="48" spans="1:4" x14ac:dyDescent="0.2">
      <c r="A48" s="55"/>
      <c r="B48" s="57"/>
      <c r="C48" s="59">
        <f>(ROUNDDOWN(B48,0)*60)+((B48-ROUNDDOWN(B48,0))*100)</f>
        <v>0</v>
      </c>
      <c r="D48" s="62">
        <f>SUMIF('XCT Master (90)'!A:A,$C48,'XCT Master (90)'!B:B)</f>
        <v>0</v>
      </c>
    </row>
    <row r="49" spans="1:4" x14ac:dyDescent="0.2">
      <c r="A49" s="55"/>
      <c r="B49" s="57"/>
      <c r="C49" s="59">
        <f>(ROUNDDOWN(B49,0)*60)+((B49-ROUNDDOWN(B49,0))*100)</f>
        <v>0</v>
      </c>
      <c r="D49" s="62">
        <f>SUMIF('XCT Master (90)'!A:A,$C49,'XCT Master (90)'!B:B)</f>
        <v>0</v>
      </c>
    </row>
    <row r="50" spans="1:4" x14ac:dyDescent="0.2">
      <c r="A50" s="55"/>
      <c r="B50" s="57"/>
      <c r="C50" s="59">
        <f>(ROUNDDOWN(B50,0)*60)+((B50-ROUNDDOWN(B50,0))*100)</f>
        <v>0</v>
      </c>
      <c r="D50" s="62">
        <f>SUMIF('XCT Master (90)'!A:A,$C50,'XCT Master (90)'!B:B)</f>
        <v>0</v>
      </c>
    </row>
    <row r="51" spans="1:4" x14ac:dyDescent="0.2">
      <c r="A51" s="55"/>
      <c r="B51" s="57"/>
      <c r="C51" s="59">
        <f>(ROUNDDOWN(B51,0)*60)+((B51-ROUNDDOWN(B51,0))*100)</f>
        <v>0</v>
      </c>
      <c r="D51" s="62">
        <f>SUMIF('XCT Master (90)'!A:A,$C51,'XCT Master (90)'!B:B)</f>
        <v>0</v>
      </c>
    </row>
    <row r="52" spans="1:4" x14ac:dyDescent="0.2">
      <c r="A52" s="55"/>
      <c r="B52" s="57"/>
      <c r="C52" s="59">
        <f>(ROUNDDOWN(B52,0)*60)+((B52-ROUNDDOWN(B52,0))*100)</f>
        <v>0</v>
      </c>
      <c r="D52" s="62">
        <f>SUMIF('XCT Master (90)'!A:A,$C52,'XCT Master (90)'!B:B)</f>
        <v>0</v>
      </c>
    </row>
    <row r="53" spans="1:4" x14ac:dyDescent="0.2">
      <c r="A53" s="55"/>
      <c r="B53" s="57"/>
      <c r="C53" s="59">
        <f>(ROUNDDOWN(B53,0)*60)+((B53-ROUNDDOWN(B53,0))*100)</f>
        <v>0</v>
      </c>
      <c r="D53" s="62">
        <f>SUMIF('XCT Master (90)'!A:A,$C53,'XCT Master (90)'!B:B)</f>
        <v>0</v>
      </c>
    </row>
    <row r="54" spans="1:4" x14ac:dyDescent="0.2">
      <c r="A54" s="55"/>
      <c r="B54" s="57"/>
      <c r="C54" s="59">
        <f>(ROUNDDOWN(B54,0)*60)+((B54-ROUNDDOWN(B54,0))*100)</f>
        <v>0</v>
      </c>
      <c r="D54" s="62">
        <f>SUMIF('XCT Master (90)'!A:A,$C54,'XCT Master (90)'!B:B)</f>
        <v>0</v>
      </c>
    </row>
    <row r="55" spans="1:4" x14ac:dyDescent="0.2">
      <c r="A55" s="55"/>
      <c r="B55" s="57"/>
      <c r="C55" s="59">
        <f>(ROUNDDOWN(B55,0)*60)+((B55-ROUNDDOWN(B55,0))*100)</f>
        <v>0</v>
      </c>
      <c r="D55" s="62">
        <f>SUMIF('XCT Master (90)'!A:A,$C55,'XCT Master (90)'!B:B)</f>
        <v>0</v>
      </c>
    </row>
    <row r="56" spans="1:4" x14ac:dyDescent="0.2">
      <c r="A56" s="55"/>
      <c r="B56" s="57"/>
      <c r="C56" s="59">
        <f>(ROUNDDOWN(B56,0)*60)+((B56-ROUNDDOWN(B56,0))*100)</f>
        <v>0</v>
      </c>
      <c r="D56" s="62">
        <f>SUMIF('XCT Master (90)'!A:A,$C56,'XCT Master (90)'!B:B)</f>
        <v>0</v>
      </c>
    </row>
    <row r="57" spans="1:4" x14ac:dyDescent="0.2">
      <c r="A57" s="55"/>
      <c r="B57" s="57"/>
      <c r="C57" s="59">
        <f>(ROUNDDOWN(B57,0)*60)+((B57-ROUNDDOWN(B57,0))*100)</f>
        <v>0</v>
      </c>
      <c r="D57" s="62">
        <f>SUMIF('XCT Master (90)'!A:A,$C57,'XCT Master (90)'!B:B)</f>
        <v>0</v>
      </c>
    </row>
    <row r="58" spans="1:4" x14ac:dyDescent="0.2">
      <c r="A58" s="55"/>
      <c r="B58" s="57"/>
      <c r="C58" s="59">
        <f>(ROUNDDOWN(B58,0)*60)+((B58-ROUNDDOWN(B58,0))*100)</f>
        <v>0</v>
      </c>
      <c r="D58" s="62">
        <f>SUMIF('XCT Master (90)'!A:A,$C58,'XCT Master (90)'!B:B)</f>
        <v>0</v>
      </c>
    </row>
    <row r="59" spans="1:4" x14ac:dyDescent="0.2">
      <c r="A59" s="55"/>
      <c r="B59" s="57"/>
      <c r="C59" s="59">
        <f>(ROUNDDOWN(B59,0)*60)+((B59-ROUNDDOWN(B59,0))*100)</f>
        <v>0</v>
      </c>
      <c r="D59" s="62">
        <f>SUMIF('XCT Master (90)'!A:A,$C59,'XCT Master (90)'!B:B)</f>
        <v>0</v>
      </c>
    </row>
    <row r="60" spans="1:4" x14ac:dyDescent="0.2">
      <c r="A60" s="55"/>
      <c r="B60" s="57"/>
      <c r="C60" s="59">
        <f>(ROUNDDOWN(B60,0)*60)+((B60-ROUNDDOWN(B60,0))*100)</f>
        <v>0</v>
      </c>
      <c r="D60" s="62">
        <f>SUMIF('XCT Master (90)'!A:A,$C60,'XCT Master (90)'!B:B)</f>
        <v>0</v>
      </c>
    </row>
    <row r="61" spans="1:4" x14ac:dyDescent="0.2">
      <c r="A61" s="55"/>
      <c r="B61" s="57"/>
      <c r="C61" s="59">
        <f>(ROUNDDOWN(B61,0)*60)+((B61-ROUNDDOWN(B61,0))*100)</f>
        <v>0</v>
      </c>
      <c r="D61" s="62">
        <f>SUMIF('XCT Master (90)'!A:A,$C61,'XCT Master (90)'!B:B)</f>
        <v>0</v>
      </c>
    </row>
    <row r="62" spans="1:4" x14ac:dyDescent="0.2">
      <c r="A62" s="55"/>
      <c r="B62" s="57"/>
      <c r="C62" s="59">
        <f>(ROUNDDOWN(B62,0)*60)+((B62-ROUNDDOWN(B62,0))*100)</f>
        <v>0</v>
      </c>
      <c r="D62" s="62">
        <f>SUMIF('XCT Master (90)'!A:A,$C62,'XCT Master (90)'!B:B)</f>
        <v>0</v>
      </c>
    </row>
    <row r="63" spans="1:4" x14ac:dyDescent="0.2">
      <c r="A63" s="55"/>
      <c r="B63" s="57"/>
      <c r="C63" s="59">
        <f>(ROUNDDOWN(B63,0)*60)+((B63-ROUNDDOWN(B63,0))*100)</f>
        <v>0</v>
      </c>
      <c r="D63" s="62">
        <f>SUMIF('XCT Master (90)'!A:A,$C63,'XCT Master (90)'!B:B)</f>
        <v>0</v>
      </c>
    </row>
    <row r="64" spans="1:4" x14ac:dyDescent="0.2">
      <c r="A64" s="55"/>
      <c r="B64" s="57"/>
      <c r="C64" s="59">
        <f>(ROUNDDOWN(B64,0)*60)+((B64-ROUNDDOWN(B64,0))*100)</f>
        <v>0</v>
      </c>
      <c r="D64" s="62">
        <f>SUMIF('XCT Master (90)'!A:A,$C64,'XCT Master (90)'!B:B)</f>
        <v>0</v>
      </c>
    </row>
    <row r="65" spans="1:4" x14ac:dyDescent="0.2">
      <c r="A65" s="55"/>
      <c r="B65" s="57"/>
      <c r="C65" s="59">
        <f>(ROUNDDOWN(B65,0)*60)+((B65-ROUNDDOWN(B65,0))*100)</f>
        <v>0</v>
      </c>
      <c r="D65" s="62">
        <f>SUMIF('XCT Master (90)'!A:A,$C65,'XCT Master (90)'!B:B)</f>
        <v>0</v>
      </c>
    </row>
    <row r="66" spans="1:4" x14ac:dyDescent="0.2">
      <c r="A66" s="55"/>
      <c r="B66" s="57"/>
      <c r="C66" s="59">
        <f>(ROUNDDOWN(B66,0)*60)+((B66-ROUNDDOWN(B66,0))*100)</f>
        <v>0</v>
      </c>
      <c r="D66" s="62">
        <f>SUMIF('XCT Master (90)'!A:A,$C66,'XCT Master (90)'!B:B)</f>
        <v>0</v>
      </c>
    </row>
    <row r="67" spans="1:4" x14ac:dyDescent="0.2">
      <c r="A67" s="55"/>
      <c r="B67" s="57"/>
      <c r="C67" s="59">
        <f>(ROUNDDOWN(B67,0)*60)+((B67-ROUNDDOWN(B67,0))*100)</f>
        <v>0</v>
      </c>
      <c r="D67" s="62">
        <f>SUMIF('XCT Master (90)'!A:A,$C67,'XCT Master (90)'!B:B)</f>
        <v>0</v>
      </c>
    </row>
    <row r="68" spans="1:4" x14ac:dyDescent="0.2">
      <c r="A68" s="55"/>
      <c r="B68" s="57"/>
      <c r="C68" s="59">
        <f>(ROUNDDOWN(B68,0)*60)+((B68-ROUNDDOWN(B68,0))*100)</f>
        <v>0</v>
      </c>
      <c r="D68" s="62">
        <f>SUMIF('XCT Master (90)'!A:A,$C68,'XCT Master (90)'!B:B)</f>
        <v>0</v>
      </c>
    </row>
    <row r="69" spans="1:4" x14ac:dyDescent="0.2">
      <c r="A69" s="55"/>
      <c r="B69" s="57"/>
      <c r="C69" s="59">
        <f>(ROUNDDOWN(B69,0)*60)+((B69-ROUNDDOWN(B69,0))*100)</f>
        <v>0</v>
      </c>
      <c r="D69" s="62">
        <f>SUMIF('XCT Master (90)'!A:A,$C69,'XCT Master (90)'!B:B)</f>
        <v>0</v>
      </c>
    </row>
    <row r="70" spans="1:4" x14ac:dyDescent="0.2">
      <c r="A70" s="55"/>
      <c r="B70" s="57"/>
      <c r="C70" s="59">
        <f>(ROUNDDOWN(B70,0)*60)+((B70-ROUNDDOWN(B70,0))*100)</f>
        <v>0</v>
      </c>
      <c r="D70" s="62">
        <f>SUMIF('XCT Master (90)'!A:A,$C70,'XCT Master (90)'!B:B)</f>
        <v>0</v>
      </c>
    </row>
    <row r="71" spans="1:4" x14ac:dyDescent="0.2">
      <c r="A71" s="55"/>
      <c r="B71" s="57"/>
      <c r="C71" s="59">
        <f>(ROUNDDOWN(B71,0)*60)+((B71-ROUNDDOWN(B71,0))*100)</f>
        <v>0</v>
      </c>
      <c r="D71" s="62">
        <f>SUMIF('XCT Master (90)'!A:A,$C71,'XCT Master (90)'!B:B)</f>
        <v>0</v>
      </c>
    </row>
    <row r="72" spans="1:4" x14ac:dyDescent="0.2">
      <c r="A72" s="55"/>
      <c r="B72" s="57"/>
      <c r="C72" s="59">
        <f>(ROUNDDOWN(B72,0)*60)+((B72-ROUNDDOWN(B72,0))*100)</f>
        <v>0</v>
      </c>
      <c r="D72" s="62">
        <f>SUMIF('XCT Master (90)'!A:A,$C72,'XCT Master (90)'!B:B)</f>
        <v>0</v>
      </c>
    </row>
    <row r="73" spans="1:4" x14ac:dyDescent="0.2">
      <c r="A73" s="55"/>
      <c r="B73" s="57"/>
      <c r="C73" s="59">
        <f>(ROUNDDOWN(B73,0)*60)+((B73-ROUNDDOWN(B73,0))*100)</f>
        <v>0</v>
      </c>
      <c r="D73" s="62">
        <f>SUMIF('XCT Master (90)'!A:A,$C73,'XCT Master (90)'!B:B)</f>
        <v>0</v>
      </c>
    </row>
    <row r="74" spans="1:4" x14ac:dyDescent="0.2">
      <c r="A74" s="55"/>
      <c r="B74" s="57"/>
      <c r="C74" s="59">
        <f>(ROUNDDOWN(B74,0)*60)+((B74-ROUNDDOWN(B74,0))*100)</f>
        <v>0</v>
      </c>
      <c r="D74" s="62">
        <f>SUMIF('XCT Master (90)'!A:A,$C74,'XCT Master (90)'!B:B)</f>
        <v>0</v>
      </c>
    </row>
    <row r="75" spans="1:4" x14ac:dyDescent="0.2">
      <c r="A75" s="55"/>
      <c r="B75" s="57"/>
      <c r="C75" s="59">
        <f>(ROUNDDOWN(B75,0)*60)+((B75-ROUNDDOWN(B75,0))*100)</f>
        <v>0</v>
      </c>
      <c r="D75" s="62">
        <f>SUMIF('XCT Master (90)'!A:A,$C75,'XCT Master (90)'!B:B)</f>
        <v>0</v>
      </c>
    </row>
    <row r="76" spans="1:4" x14ac:dyDescent="0.2">
      <c r="A76" s="55"/>
      <c r="B76" s="57"/>
      <c r="C76" s="59">
        <f>(ROUNDDOWN(B76,0)*60)+((B76-ROUNDDOWN(B76,0))*100)</f>
        <v>0</v>
      </c>
      <c r="D76" s="62">
        <f>SUMIF('XCT Master (90)'!A:A,$C76,'XCT Master (90)'!B:B)</f>
        <v>0</v>
      </c>
    </row>
    <row r="77" spans="1:4" x14ac:dyDescent="0.2">
      <c r="A77" s="55"/>
      <c r="B77" s="57"/>
      <c r="C77" s="59">
        <f>(ROUNDDOWN(B77,0)*60)+((B77-ROUNDDOWN(B77,0))*100)</f>
        <v>0</v>
      </c>
      <c r="D77" s="62">
        <f>SUMIF('XCT Master (90)'!A:A,$C77,'XCT Master (90)'!B:B)</f>
        <v>0</v>
      </c>
    </row>
    <row r="78" spans="1:4" x14ac:dyDescent="0.2">
      <c r="A78" s="55"/>
      <c r="B78" s="57"/>
      <c r="C78" s="59">
        <f>(ROUNDDOWN(B78,0)*60)+((B78-ROUNDDOWN(B78,0))*100)</f>
        <v>0</v>
      </c>
      <c r="D78" s="62">
        <f>SUMIF('XCT Master (90)'!A:A,$C78,'XCT Master (90)'!B:B)</f>
        <v>0</v>
      </c>
    </row>
    <row r="79" spans="1:4" x14ac:dyDescent="0.2">
      <c r="A79" s="55"/>
      <c r="B79" s="57"/>
      <c r="C79" s="59">
        <f>(ROUNDDOWN(B79,0)*60)+((B79-ROUNDDOWN(B79,0))*100)</f>
        <v>0</v>
      </c>
      <c r="D79" s="62">
        <f>SUMIF('XCT Master (90)'!A:A,$C79,'XCT Master (90)'!B:B)</f>
        <v>0</v>
      </c>
    </row>
    <row r="80" spans="1:4" x14ac:dyDescent="0.2">
      <c r="A80" s="55"/>
      <c r="B80" s="57"/>
      <c r="C80" s="59">
        <f>(ROUNDDOWN(B80,0)*60)+((B80-ROUNDDOWN(B80,0))*100)</f>
        <v>0</v>
      </c>
      <c r="D80" s="62">
        <f>SUMIF('XCT Master (90)'!A:A,$C80,'XCT Master (90)'!B:B)</f>
        <v>0</v>
      </c>
    </row>
    <row r="81" spans="1:4" x14ac:dyDescent="0.2">
      <c r="A81" s="55"/>
      <c r="B81" s="57"/>
      <c r="C81" s="59">
        <f>(ROUNDDOWN(B81,0)*60)+((B81-ROUNDDOWN(B81,0))*100)</f>
        <v>0</v>
      </c>
      <c r="D81" s="62">
        <f>SUMIF('XCT Master (90)'!A:A,$C81,'XCT Master (90)'!B:B)</f>
        <v>0</v>
      </c>
    </row>
    <row r="82" spans="1:4" x14ac:dyDescent="0.2">
      <c r="A82" s="55"/>
      <c r="B82" s="57"/>
      <c r="C82" s="59">
        <f>(ROUNDDOWN(B82,0)*60)+((B82-ROUNDDOWN(B82,0))*100)</f>
        <v>0</v>
      </c>
      <c r="D82" s="62">
        <f>SUMIF('XCT Master (90)'!A:A,$C82,'XCT Master (90)'!B:B)</f>
        <v>0</v>
      </c>
    </row>
    <row r="83" spans="1:4" x14ac:dyDescent="0.2">
      <c r="A83" s="55"/>
      <c r="B83" s="57"/>
      <c r="C83" s="59">
        <f>(ROUNDDOWN(B83,0)*60)+((B83-ROUNDDOWN(B83,0))*100)</f>
        <v>0</v>
      </c>
      <c r="D83" s="62">
        <f>SUMIF('XCT Master (90)'!A:A,$C83,'XCT Master (90)'!B:B)</f>
        <v>0</v>
      </c>
    </row>
    <row r="84" spans="1:4" x14ac:dyDescent="0.2">
      <c r="A84" s="55"/>
      <c r="B84" s="57"/>
      <c r="C84" s="59">
        <f>(ROUNDDOWN(B84,0)*60)+((B84-ROUNDDOWN(B84,0))*100)</f>
        <v>0</v>
      </c>
      <c r="D84" s="62">
        <f>SUMIF('XCT Master (90)'!A:A,$C84,'XCT Master (90)'!B:B)</f>
        <v>0</v>
      </c>
    </row>
    <row r="85" spans="1:4" x14ac:dyDescent="0.2">
      <c r="A85" s="55"/>
      <c r="B85" s="57"/>
      <c r="C85" s="59">
        <f>(ROUNDDOWN(B85,0)*60)+((B85-ROUNDDOWN(B85,0))*100)</f>
        <v>0</v>
      </c>
      <c r="D85" s="62">
        <f>SUMIF('XCT Master (90)'!A:A,$C85,'XCT Master (90)'!B:B)</f>
        <v>0</v>
      </c>
    </row>
    <row r="86" spans="1:4" x14ac:dyDescent="0.2">
      <c r="A86" s="55"/>
      <c r="B86" s="57"/>
      <c r="C86" s="59">
        <f>(ROUNDDOWN(B86,0)*60)+((B86-ROUNDDOWN(B86,0))*100)</f>
        <v>0</v>
      </c>
      <c r="D86" s="62">
        <f>SUMIF('XCT Master (90)'!A:A,$C86,'XCT Master (90)'!B:B)</f>
        <v>0</v>
      </c>
    </row>
    <row r="87" spans="1:4" x14ac:dyDescent="0.2">
      <c r="A87" s="55"/>
      <c r="B87" s="57"/>
      <c r="C87" s="59">
        <f>(ROUNDDOWN(B87,0)*60)+((B87-ROUNDDOWN(B87,0))*100)</f>
        <v>0</v>
      </c>
      <c r="D87" s="62">
        <f>SUMIF('XCT Master (90)'!A:A,$C87,'XCT Master (90)'!B:B)</f>
        <v>0</v>
      </c>
    </row>
    <row r="88" spans="1:4" x14ac:dyDescent="0.2">
      <c r="A88" s="55"/>
      <c r="B88" s="57"/>
      <c r="C88" s="59">
        <f>(ROUNDDOWN(B88,0)*60)+((B88-ROUNDDOWN(B88,0))*100)</f>
        <v>0</v>
      </c>
      <c r="D88" s="62">
        <f>SUMIF('XCT Master (90)'!A:A,$C88,'XCT Master (90)'!B:B)</f>
        <v>0</v>
      </c>
    </row>
    <row r="89" spans="1:4" x14ac:dyDescent="0.2">
      <c r="A89" s="55"/>
      <c r="B89" s="57"/>
      <c r="C89" s="59">
        <f>(ROUNDDOWN(B89,0)*60)+((B89-ROUNDDOWN(B89,0))*100)</f>
        <v>0</v>
      </c>
      <c r="D89" s="62">
        <f>SUMIF('XCT Master (90)'!A:A,$C89,'XCT Master (90)'!B:B)</f>
        <v>0</v>
      </c>
    </row>
    <row r="90" spans="1:4" x14ac:dyDescent="0.2">
      <c r="A90" s="55"/>
      <c r="B90" s="57"/>
      <c r="C90" s="59">
        <f>(ROUNDDOWN(B90,0)*60)+((B90-ROUNDDOWN(B90,0))*100)</f>
        <v>0</v>
      </c>
      <c r="D90" s="62">
        <f>SUMIF('XCT Master (90)'!A:A,$C90,'XCT Master (90)'!B:B)</f>
        <v>0</v>
      </c>
    </row>
    <row r="91" spans="1:4" x14ac:dyDescent="0.2">
      <c r="A91" s="55"/>
      <c r="B91" s="57"/>
      <c r="C91" s="59">
        <f>(ROUNDDOWN(B91,0)*60)+((B91-ROUNDDOWN(B91,0))*100)</f>
        <v>0</v>
      </c>
      <c r="D91" s="62">
        <f>SUMIF('XCT Master (90)'!A:A,$C91,'XCT Master (90)'!B:B)</f>
        <v>0</v>
      </c>
    </row>
    <row r="92" spans="1:4" x14ac:dyDescent="0.2">
      <c r="A92" s="55"/>
      <c r="B92" s="57"/>
      <c r="C92" s="59">
        <f>(ROUNDDOWN(B92,0)*60)+((B92-ROUNDDOWN(B92,0))*100)</f>
        <v>0</v>
      </c>
      <c r="D92" s="62">
        <f>SUMIF('XCT Master (90)'!A:A,$C92,'XCT Master (90)'!B:B)</f>
        <v>0</v>
      </c>
    </row>
    <row r="93" spans="1:4" x14ac:dyDescent="0.2">
      <c r="A93" s="55"/>
      <c r="B93" s="57"/>
      <c r="C93" s="59">
        <f>(ROUNDDOWN(B93,0)*60)+((B93-ROUNDDOWN(B93,0))*100)</f>
        <v>0</v>
      </c>
      <c r="D93" s="62">
        <f>SUMIF('XCT Master (90)'!A:A,$C93,'XCT Master (90)'!B:B)</f>
        <v>0</v>
      </c>
    </row>
    <row r="94" spans="1:4" x14ac:dyDescent="0.2">
      <c r="A94" s="55"/>
      <c r="B94" s="57"/>
      <c r="C94" s="59">
        <f>(ROUNDDOWN(B94,0)*60)+((B94-ROUNDDOWN(B94,0))*100)</f>
        <v>0</v>
      </c>
      <c r="D94" s="62">
        <f>SUMIF('XCT Master (90)'!A:A,$C94,'XCT Master (90)'!B:B)</f>
        <v>0</v>
      </c>
    </row>
    <row r="95" spans="1:4" x14ac:dyDescent="0.2">
      <c r="A95" s="55"/>
      <c r="B95" s="57"/>
      <c r="C95" s="59">
        <f>(ROUNDDOWN(B95,0)*60)+((B95-ROUNDDOWN(B95,0))*100)</f>
        <v>0</v>
      </c>
      <c r="D95" s="62">
        <f>SUMIF('XCT Master (90)'!A:A,$C95,'XCT Master (90)'!B:B)</f>
        <v>0</v>
      </c>
    </row>
    <row r="96" spans="1:4" x14ac:dyDescent="0.2">
      <c r="A96" s="55"/>
      <c r="B96" s="57"/>
      <c r="C96" s="59">
        <f>(ROUNDDOWN(B96,0)*60)+((B96-ROUNDDOWN(B96,0))*100)</f>
        <v>0</v>
      </c>
      <c r="D96" s="62">
        <f>SUMIF('XCT Master (90)'!A:A,$C96,'XCT Master (90)'!B:B)</f>
        <v>0</v>
      </c>
    </row>
    <row r="97" spans="1:4" x14ac:dyDescent="0.2">
      <c r="A97" s="55"/>
      <c r="B97" s="57"/>
      <c r="C97" s="59">
        <f>(ROUNDDOWN(B97,0)*60)+((B97-ROUNDDOWN(B97,0))*100)</f>
        <v>0</v>
      </c>
      <c r="D97" s="62">
        <f>SUMIF('XCT Master (90)'!A:A,$C97,'XCT Master (90)'!B:B)</f>
        <v>0</v>
      </c>
    </row>
    <row r="98" spans="1:4" x14ac:dyDescent="0.2">
      <c r="A98" s="55"/>
      <c r="B98" s="57"/>
      <c r="C98" s="59">
        <f>(ROUNDDOWN(B98,0)*60)+((B98-ROUNDDOWN(B98,0))*100)</f>
        <v>0</v>
      </c>
      <c r="D98" s="62">
        <f>SUMIF('XCT Master (90)'!A:A,$C98,'XCT Master (90)'!B:B)</f>
        <v>0</v>
      </c>
    </row>
    <row r="99" spans="1:4" x14ac:dyDescent="0.2">
      <c r="A99" s="55"/>
      <c r="B99" s="57"/>
      <c r="C99" s="59">
        <f>(ROUNDDOWN(B99,0)*60)+((B99-ROUNDDOWN(B99,0))*100)</f>
        <v>0</v>
      </c>
      <c r="D99" s="62">
        <f>SUMIF('XCT Master (90)'!A:A,$C99,'XCT Master (90)'!B:B)</f>
        <v>0</v>
      </c>
    </row>
    <row r="100" spans="1:4" x14ac:dyDescent="0.2">
      <c r="D100" s="62">
        <f>SUMIF('XCT Master (90)'!A:A,$C100,'XCT Master (90)'!B:B)</f>
        <v>0</v>
      </c>
    </row>
  </sheetData>
  <autoFilter ref="A1:D100" xr:uid="{00000000-0009-0000-0000-000024000000}">
    <sortState xmlns:xlrd2="http://schemas.microsoft.com/office/spreadsheetml/2017/richdata2" ref="A2:D100">
      <sortCondition ref="A1:A100"/>
    </sortState>
  </autoFilter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N556"/>
  <sheetViews>
    <sheetView zoomScale="85" zoomScaleNormal="85" workbookViewId="0">
      <selection activeCell="K2" sqref="K2"/>
    </sheetView>
  </sheetViews>
  <sheetFormatPr defaultColWidth="9.14453125" defaultRowHeight="15" x14ac:dyDescent="0.2"/>
  <cols>
    <col min="1" max="2" width="9.4140625" style="14" customWidth="1"/>
    <col min="3" max="3" width="2.6875" style="14" customWidth="1"/>
    <col min="4" max="5" width="9.4140625" style="14" customWidth="1"/>
    <col min="6" max="6" width="2.6875" style="14" customWidth="1"/>
    <col min="7" max="8" width="9.4140625" style="14" customWidth="1"/>
    <col min="9" max="9" width="2.6875" style="14" customWidth="1"/>
    <col min="10" max="11" width="9.4140625" style="14" customWidth="1"/>
    <col min="12" max="16384" width="9.14453125" style="15"/>
  </cols>
  <sheetData>
    <row r="1" spans="1:11" ht="21" thickBot="1" x14ac:dyDescent="0.3">
      <c r="A1" s="13" t="s">
        <v>6</v>
      </c>
      <c r="G1" s="22" t="s">
        <v>7</v>
      </c>
      <c r="H1" s="23"/>
      <c r="I1" s="23"/>
      <c r="J1" s="24">
        <f>ROUNDDOWN('XCT (80)'!$G$1,0)</f>
        <v>4</v>
      </c>
      <c r="K1" s="25">
        <v>37</v>
      </c>
    </row>
    <row r="3" spans="1:11" x14ac:dyDescent="0.2">
      <c r="A3" s="16">
        <f t="shared" ref="A3:A30" si="0">A4-1</f>
        <v>162</v>
      </c>
      <c r="B3" s="26">
        <f t="shared" ref="B3:B4" si="1">B4-0.4</f>
        <v>-39.999999999999929</v>
      </c>
    </row>
    <row r="4" spans="1:11" x14ac:dyDescent="0.2">
      <c r="A4" s="16">
        <f t="shared" si="0"/>
        <v>163</v>
      </c>
      <c r="B4" s="26">
        <f t="shared" si="1"/>
        <v>-39.59999999999993</v>
      </c>
    </row>
    <row r="5" spans="1:11" x14ac:dyDescent="0.2">
      <c r="A5" s="16">
        <f t="shared" si="0"/>
        <v>164</v>
      </c>
      <c r="B5" s="26">
        <f t="shared" ref="B5:B51" si="2">B6-0.4</f>
        <v>-39.199999999999932</v>
      </c>
    </row>
    <row r="6" spans="1:11" x14ac:dyDescent="0.2">
      <c r="A6" s="16">
        <f t="shared" si="0"/>
        <v>165</v>
      </c>
      <c r="B6" s="26">
        <f t="shared" si="2"/>
        <v>-38.799999999999933</v>
      </c>
    </row>
    <row r="7" spans="1:11" x14ac:dyDescent="0.2">
      <c r="A7" s="16">
        <f t="shared" si="0"/>
        <v>166</v>
      </c>
      <c r="B7" s="26">
        <f t="shared" si="2"/>
        <v>-38.399999999999935</v>
      </c>
    </row>
    <row r="8" spans="1:11" x14ac:dyDescent="0.2">
      <c r="A8" s="16">
        <f t="shared" si="0"/>
        <v>167</v>
      </c>
      <c r="B8" s="26">
        <f t="shared" si="2"/>
        <v>-37.999999999999936</v>
      </c>
    </row>
    <row r="9" spans="1:11" x14ac:dyDescent="0.2">
      <c r="A9" s="16">
        <f t="shared" si="0"/>
        <v>168</v>
      </c>
      <c r="B9" s="26">
        <f t="shared" si="2"/>
        <v>-37.599999999999937</v>
      </c>
    </row>
    <row r="10" spans="1:11" x14ac:dyDescent="0.2">
      <c r="A10" s="16">
        <f t="shared" si="0"/>
        <v>169</v>
      </c>
      <c r="B10" s="26">
        <f t="shared" si="2"/>
        <v>-37.199999999999939</v>
      </c>
    </row>
    <row r="11" spans="1:11" x14ac:dyDescent="0.2">
      <c r="A11" s="16">
        <f t="shared" si="0"/>
        <v>170</v>
      </c>
      <c r="B11" s="26">
        <f t="shared" si="2"/>
        <v>-36.79999999999994</v>
      </c>
    </row>
    <row r="12" spans="1:11" x14ac:dyDescent="0.2">
      <c r="A12" s="16">
        <f t="shared" si="0"/>
        <v>171</v>
      </c>
      <c r="B12" s="26">
        <f t="shared" si="2"/>
        <v>-36.399999999999942</v>
      </c>
    </row>
    <row r="13" spans="1:11" x14ac:dyDescent="0.2">
      <c r="A13" s="16">
        <f t="shared" si="0"/>
        <v>172</v>
      </c>
      <c r="B13" s="26">
        <f t="shared" si="2"/>
        <v>-35.999999999999943</v>
      </c>
    </row>
    <row r="14" spans="1:11" x14ac:dyDescent="0.2">
      <c r="A14" s="16">
        <f t="shared" si="0"/>
        <v>173</v>
      </c>
      <c r="B14" s="26">
        <f t="shared" si="2"/>
        <v>-35.599999999999945</v>
      </c>
    </row>
    <row r="15" spans="1:11" x14ac:dyDescent="0.2">
      <c r="A15" s="16">
        <f t="shared" si="0"/>
        <v>174</v>
      </c>
      <c r="B15" s="26">
        <f t="shared" si="2"/>
        <v>-35.199999999999946</v>
      </c>
    </row>
    <row r="16" spans="1:11" x14ac:dyDescent="0.2">
      <c r="A16" s="16">
        <f t="shared" si="0"/>
        <v>175</v>
      </c>
      <c r="B16" s="26">
        <f t="shared" si="2"/>
        <v>-34.799999999999947</v>
      </c>
    </row>
    <row r="17" spans="1:2" x14ac:dyDescent="0.2">
      <c r="A17" s="16">
        <f t="shared" si="0"/>
        <v>176</v>
      </c>
      <c r="B17" s="26">
        <f t="shared" si="2"/>
        <v>-34.399999999999949</v>
      </c>
    </row>
    <row r="18" spans="1:2" x14ac:dyDescent="0.2">
      <c r="A18" s="16">
        <f t="shared" si="0"/>
        <v>177</v>
      </c>
      <c r="B18" s="26">
        <f t="shared" si="2"/>
        <v>-33.99999999999995</v>
      </c>
    </row>
    <row r="19" spans="1:2" x14ac:dyDescent="0.2">
      <c r="A19" s="16">
        <f t="shared" si="0"/>
        <v>178</v>
      </c>
      <c r="B19" s="26">
        <f t="shared" si="2"/>
        <v>-33.599999999999952</v>
      </c>
    </row>
    <row r="20" spans="1:2" x14ac:dyDescent="0.2">
      <c r="A20" s="16">
        <f t="shared" si="0"/>
        <v>179</v>
      </c>
      <c r="B20" s="26">
        <f t="shared" si="2"/>
        <v>-33.199999999999953</v>
      </c>
    </row>
    <row r="21" spans="1:2" x14ac:dyDescent="0.2">
      <c r="A21" s="16">
        <f t="shared" si="0"/>
        <v>180</v>
      </c>
      <c r="B21" s="26">
        <f t="shared" si="2"/>
        <v>-32.799999999999955</v>
      </c>
    </row>
    <row r="22" spans="1:2" x14ac:dyDescent="0.2">
      <c r="A22" s="16">
        <f t="shared" si="0"/>
        <v>181</v>
      </c>
      <c r="B22" s="26">
        <f t="shared" si="2"/>
        <v>-32.399999999999956</v>
      </c>
    </row>
    <row r="23" spans="1:2" x14ac:dyDescent="0.2">
      <c r="A23" s="16">
        <f t="shared" si="0"/>
        <v>182</v>
      </c>
      <c r="B23" s="26">
        <f t="shared" si="2"/>
        <v>-31.999999999999957</v>
      </c>
    </row>
    <row r="24" spans="1:2" x14ac:dyDescent="0.2">
      <c r="A24" s="16">
        <f t="shared" si="0"/>
        <v>183</v>
      </c>
      <c r="B24" s="26">
        <f t="shared" si="2"/>
        <v>-31.599999999999959</v>
      </c>
    </row>
    <row r="25" spans="1:2" x14ac:dyDescent="0.2">
      <c r="A25" s="16">
        <f t="shared" si="0"/>
        <v>184</v>
      </c>
      <c r="B25" s="26">
        <f t="shared" si="2"/>
        <v>-31.19999999999996</v>
      </c>
    </row>
    <row r="26" spans="1:2" x14ac:dyDescent="0.2">
      <c r="A26" s="16">
        <f t="shared" si="0"/>
        <v>185</v>
      </c>
      <c r="B26" s="26">
        <f t="shared" si="2"/>
        <v>-30.799999999999962</v>
      </c>
    </row>
    <row r="27" spans="1:2" x14ac:dyDescent="0.2">
      <c r="A27" s="16">
        <f t="shared" si="0"/>
        <v>186</v>
      </c>
      <c r="B27" s="26">
        <f t="shared" si="2"/>
        <v>-30.399999999999963</v>
      </c>
    </row>
    <row r="28" spans="1:2" x14ac:dyDescent="0.2">
      <c r="A28" s="16">
        <f t="shared" si="0"/>
        <v>187</v>
      </c>
      <c r="B28" s="26">
        <f t="shared" si="2"/>
        <v>-29.999999999999964</v>
      </c>
    </row>
    <row r="29" spans="1:2" x14ac:dyDescent="0.2">
      <c r="A29" s="16">
        <f t="shared" si="0"/>
        <v>188</v>
      </c>
      <c r="B29" s="26">
        <f t="shared" si="2"/>
        <v>-29.599999999999966</v>
      </c>
    </row>
    <row r="30" spans="1:2" x14ac:dyDescent="0.2">
      <c r="A30" s="16">
        <f t="shared" si="0"/>
        <v>189</v>
      </c>
      <c r="B30" s="26">
        <f t="shared" si="2"/>
        <v>-29.199999999999967</v>
      </c>
    </row>
    <row r="31" spans="1:2" x14ac:dyDescent="0.2">
      <c r="A31" s="16">
        <f t="shared" ref="A31:A52" si="3">A32-1</f>
        <v>190</v>
      </c>
      <c r="B31" s="26">
        <f t="shared" si="2"/>
        <v>-28.799999999999969</v>
      </c>
    </row>
    <row r="32" spans="1:2" x14ac:dyDescent="0.2">
      <c r="A32" s="16">
        <f t="shared" si="3"/>
        <v>191</v>
      </c>
      <c r="B32" s="26">
        <f t="shared" si="2"/>
        <v>-28.39999999999997</v>
      </c>
    </row>
    <row r="33" spans="1:2" x14ac:dyDescent="0.2">
      <c r="A33" s="16">
        <f t="shared" si="3"/>
        <v>192</v>
      </c>
      <c r="B33" s="26">
        <f t="shared" si="2"/>
        <v>-27.999999999999972</v>
      </c>
    </row>
    <row r="34" spans="1:2" x14ac:dyDescent="0.2">
      <c r="A34" s="16">
        <f t="shared" si="3"/>
        <v>193</v>
      </c>
      <c r="B34" s="26">
        <f t="shared" si="2"/>
        <v>-27.599999999999973</v>
      </c>
    </row>
    <row r="35" spans="1:2" x14ac:dyDescent="0.2">
      <c r="A35" s="16">
        <f t="shared" si="3"/>
        <v>194</v>
      </c>
      <c r="B35" s="26">
        <f t="shared" si="2"/>
        <v>-27.199999999999974</v>
      </c>
    </row>
    <row r="36" spans="1:2" x14ac:dyDescent="0.2">
      <c r="A36" s="16">
        <f t="shared" si="3"/>
        <v>195</v>
      </c>
      <c r="B36" s="26">
        <f t="shared" si="2"/>
        <v>-26.799999999999976</v>
      </c>
    </row>
    <row r="37" spans="1:2" x14ac:dyDescent="0.2">
      <c r="A37" s="16">
        <f t="shared" si="3"/>
        <v>196</v>
      </c>
      <c r="B37" s="26">
        <f t="shared" si="2"/>
        <v>-26.399999999999977</v>
      </c>
    </row>
    <row r="38" spans="1:2" x14ac:dyDescent="0.2">
      <c r="A38" s="16">
        <f t="shared" si="3"/>
        <v>197</v>
      </c>
      <c r="B38" s="26">
        <f t="shared" si="2"/>
        <v>-25.999999999999979</v>
      </c>
    </row>
    <row r="39" spans="1:2" x14ac:dyDescent="0.2">
      <c r="A39" s="16">
        <f t="shared" si="3"/>
        <v>198</v>
      </c>
      <c r="B39" s="26">
        <f t="shared" si="2"/>
        <v>-25.59999999999998</v>
      </c>
    </row>
    <row r="40" spans="1:2" x14ac:dyDescent="0.2">
      <c r="A40" s="16">
        <f t="shared" si="3"/>
        <v>199</v>
      </c>
      <c r="B40" s="26">
        <f t="shared" si="2"/>
        <v>-25.199999999999982</v>
      </c>
    </row>
    <row r="41" spans="1:2" x14ac:dyDescent="0.2">
      <c r="A41" s="16">
        <f t="shared" si="3"/>
        <v>200</v>
      </c>
      <c r="B41" s="26">
        <f t="shared" si="2"/>
        <v>-24.799999999999983</v>
      </c>
    </row>
    <row r="42" spans="1:2" x14ac:dyDescent="0.2">
      <c r="A42" s="16">
        <f t="shared" si="3"/>
        <v>201</v>
      </c>
      <c r="B42" s="26">
        <f t="shared" si="2"/>
        <v>-24.399999999999984</v>
      </c>
    </row>
    <row r="43" spans="1:2" x14ac:dyDescent="0.2">
      <c r="A43" s="16">
        <f t="shared" si="3"/>
        <v>202</v>
      </c>
      <c r="B43" s="26">
        <f t="shared" si="2"/>
        <v>-23.999999999999986</v>
      </c>
    </row>
    <row r="44" spans="1:2" x14ac:dyDescent="0.2">
      <c r="A44" s="16">
        <f t="shared" si="3"/>
        <v>203</v>
      </c>
      <c r="B44" s="26">
        <f t="shared" si="2"/>
        <v>-23.599999999999987</v>
      </c>
    </row>
    <row r="45" spans="1:2" x14ac:dyDescent="0.2">
      <c r="A45" s="16">
        <f t="shared" si="3"/>
        <v>204</v>
      </c>
      <c r="B45" s="26">
        <f t="shared" si="2"/>
        <v>-23.199999999999989</v>
      </c>
    </row>
    <row r="46" spans="1:2" x14ac:dyDescent="0.2">
      <c r="A46" s="16">
        <f t="shared" si="3"/>
        <v>205</v>
      </c>
      <c r="B46" s="26">
        <f t="shared" si="2"/>
        <v>-22.79999999999999</v>
      </c>
    </row>
    <row r="47" spans="1:2" x14ac:dyDescent="0.2">
      <c r="A47" s="16">
        <f t="shared" si="3"/>
        <v>206</v>
      </c>
      <c r="B47" s="26">
        <f t="shared" si="2"/>
        <v>-22.399999999999991</v>
      </c>
    </row>
    <row r="48" spans="1:2" x14ac:dyDescent="0.2">
      <c r="A48" s="16">
        <f t="shared" si="3"/>
        <v>207</v>
      </c>
      <c r="B48" s="26">
        <f t="shared" si="2"/>
        <v>-21.999999999999993</v>
      </c>
    </row>
    <row r="49" spans="1:2" x14ac:dyDescent="0.2">
      <c r="A49" s="16">
        <f t="shared" si="3"/>
        <v>208</v>
      </c>
      <c r="B49" s="26">
        <f t="shared" si="2"/>
        <v>-21.599999999999994</v>
      </c>
    </row>
    <row r="50" spans="1:2" x14ac:dyDescent="0.2">
      <c r="A50" s="16">
        <f t="shared" si="3"/>
        <v>209</v>
      </c>
      <c r="B50" s="26">
        <f t="shared" si="2"/>
        <v>-21.199999999999996</v>
      </c>
    </row>
    <row r="51" spans="1:2" x14ac:dyDescent="0.2">
      <c r="A51" s="16">
        <f t="shared" si="3"/>
        <v>210</v>
      </c>
      <c r="B51" s="26">
        <f t="shared" si="2"/>
        <v>-20.799999999999997</v>
      </c>
    </row>
    <row r="52" spans="1:2" x14ac:dyDescent="0.2">
      <c r="A52" s="16">
        <f t="shared" si="3"/>
        <v>211</v>
      </c>
      <c r="B52" s="26">
        <f>B53-0.4</f>
        <v>-20.399999999999999</v>
      </c>
    </row>
    <row r="53" spans="1:2" x14ac:dyDescent="0.2">
      <c r="A53" s="16">
        <f t="shared" ref="A53:A78" si="4">A54-1</f>
        <v>212</v>
      </c>
      <c r="B53" s="26">
        <v>-20</v>
      </c>
    </row>
    <row r="54" spans="1:2" x14ac:dyDescent="0.2">
      <c r="A54" s="16">
        <f t="shared" si="4"/>
        <v>213</v>
      </c>
      <c r="B54" s="26">
        <v>-19.600000000000001</v>
      </c>
    </row>
    <row r="55" spans="1:2" x14ac:dyDescent="0.2">
      <c r="A55" s="16">
        <f t="shared" si="4"/>
        <v>214</v>
      </c>
      <c r="B55" s="26">
        <v>-19.2</v>
      </c>
    </row>
    <row r="56" spans="1:2" x14ac:dyDescent="0.2">
      <c r="A56" s="16">
        <f t="shared" si="4"/>
        <v>215</v>
      </c>
      <c r="B56" s="26">
        <v>-18.8</v>
      </c>
    </row>
    <row r="57" spans="1:2" x14ac:dyDescent="0.2">
      <c r="A57" s="16">
        <f t="shared" si="4"/>
        <v>216</v>
      </c>
      <c r="B57" s="26">
        <v>-18.399999999999999</v>
      </c>
    </row>
    <row r="58" spans="1:2" x14ac:dyDescent="0.2">
      <c r="A58" s="16">
        <f t="shared" si="4"/>
        <v>217</v>
      </c>
      <c r="B58" s="26">
        <v>-18</v>
      </c>
    </row>
    <row r="59" spans="1:2" x14ac:dyDescent="0.2">
      <c r="A59" s="16">
        <f t="shared" si="4"/>
        <v>218</v>
      </c>
      <c r="B59" s="26">
        <v>-17.600000000000001</v>
      </c>
    </row>
    <row r="60" spans="1:2" x14ac:dyDescent="0.2">
      <c r="A60" s="16">
        <f t="shared" si="4"/>
        <v>219</v>
      </c>
      <c r="B60" s="26">
        <v>-17.2</v>
      </c>
    </row>
    <row r="61" spans="1:2" x14ac:dyDescent="0.2">
      <c r="A61" s="16">
        <f t="shared" si="4"/>
        <v>220</v>
      </c>
      <c r="B61" s="26">
        <v>-16.8</v>
      </c>
    </row>
    <row r="62" spans="1:2" x14ac:dyDescent="0.2">
      <c r="A62" s="16">
        <f t="shared" si="4"/>
        <v>221</v>
      </c>
      <c r="B62" s="26">
        <v>-16.399999999999999</v>
      </c>
    </row>
    <row r="63" spans="1:2" x14ac:dyDescent="0.2">
      <c r="A63" s="16">
        <f t="shared" si="4"/>
        <v>222</v>
      </c>
      <c r="B63" s="26">
        <v>-16</v>
      </c>
    </row>
    <row r="64" spans="1:2" x14ac:dyDescent="0.2">
      <c r="A64" s="16">
        <f t="shared" si="4"/>
        <v>223</v>
      </c>
      <c r="B64" s="26">
        <v>-15.6</v>
      </c>
    </row>
    <row r="65" spans="1:2" x14ac:dyDescent="0.2">
      <c r="A65" s="16">
        <f t="shared" si="4"/>
        <v>224</v>
      </c>
      <c r="B65" s="26">
        <v>-15.2</v>
      </c>
    </row>
    <row r="66" spans="1:2" x14ac:dyDescent="0.2">
      <c r="A66" s="16">
        <f t="shared" si="4"/>
        <v>225</v>
      </c>
      <c r="B66" s="26">
        <v>-14.8</v>
      </c>
    </row>
    <row r="67" spans="1:2" x14ac:dyDescent="0.2">
      <c r="A67" s="16">
        <f t="shared" si="4"/>
        <v>226</v>
      </c>
      <c r="B67" s="26">
        <v>-14.4</v>
      </c>
    </row>
    <row r="68" spans="1:2" x14ac:dyDescent="0.2">
      <c r="A68" s="16">
        <f t="shared" si="4"/>
        <v>227</v>
      </c>
      <c r="B68" s="26">
        <v>-14</v>
      </c>
    </row>
    <row r="69" spans="1:2" x14ac:dyDescent="0.2">
      <c r="A69" s="16">
        <f t="shared" si="4"/>
        <v>228</v>
      </c>
      <c r="B69" s="26">
        <v>-13.6</v>
      </c>
    </row>
    <row r="70" spans="1:2" x14ac:dyDescent="0.2">
      <c r="A70" s="16">
        <f t="shared" si="4"/>
        <v>229</v>
      </c>
      <c r="B70" s="26">
        <v>-13.2</v>
      </c>
    </row>
    <row r="71" spans="1:2" x14ac:dyDescent="0.2">
      <c r="A71" s="16">
        <f t="shared" si="4"/>
        <v>230</v>
      </c>
      <c r="B71" s="26">
        <v>-12.8</v>
      </c>
    </row>
    <row r="72" spans="1:2" x14ac:dyDescent="0.2">
      <c r="A72" s="16">
        <f t="shared" si="4"/>
        <v>231</v>
      </c>
      <c r="B72" s="26">
        <v>-12.4</v>
      </c>
    </row>
    <row r="73" spans="1:2" x14ac:dyDescent="0.2">
      <c r="A73" s="16">
        <f t="shared" si="4"/>
        <v>232</v>
      </c>
      <c r="B73" s="26">
        <v>-12</v>
      </c>
    </row>
    <row r="74" spans="1:2" x14ac:dyDescent="0.2">
      <c r="A74" s="16">
        <f t="shared" si="4"/>
        <v>233</v>
      </c>
      <c r="B74" s="26">
        <v>-11.6</v>
      </c>
    </row>
    <row r="75" spans="1:2" x14ac:dyDescent="0.2">
      <c r="A75" s="16">
        <f t="shared" si="4"/>
        <v>234</v>
      </c>
      <c r="B75" s="26">
        <v>-11.2</v>
      </c>
    </row>
    <row r="76" spans="1:2" x14ac:dyDescent="0.2">
      <c r="A76" s="16">
        <f t="shared" si="4"/>
        <v>235</v>
      </c>
      <c r="B76" s="26">
        <v>-10.8</v>
      </c>
    </row>
    <row r="77" spans="1:2" x14ac:dyDescent="0.2">
      <c r="A77" s="16">
        <f t="shared" si="4"/>
        <v>236</v>
      </c>
      <c r="B77" s="26">
        <v>-10.4</v>
      </c>
    </row>
    <row r="78" spans="1:2" x14ac:dyDescent="0.2">
      <c r="A78" s="16">
        <f t="shared" si="4"/>
        <v>237</v>
      </c>
      <c r="B78" s="26">
        <v>-10</v>
      </c>
    </row>
    <row r="79" spans="1:2" x14ac:dyDescent="0.2">
      <c r="A79" s="16">
        <f t="shared" ref="A79:A102" si="5">A80-1</f>
        <v>238</v>
      </c>
      <c r="B79" s="26">
        <v>-9.6</v>
      </c>
    </row>
    <row r="80" spans="1:2" x14ac:dyDescent="0.2">
      <c r="A80" s="16">
        <f t="shared" si="5"/>
        <v>239</v>
      </c>
      <c r="B80" s="26">
        <v>-9.1999999999999993</v>
      </c>
    </row>
    <row r="81" spans="1:14" x14ac:dyDescent="0.2">
      <c r="A81" s="16">
        <f t="shared" si="5"/>
        <v>240</v>
      </c>
      <c r="B81" s="26">
        <v>-8.8000000000000007</v>
      </c>
    </row>
    <row r="82" spans="1:14" x14ac:dyDescent="0.2">
      <c r="A82" s="16">
        <f t="shared" si="5"/>
        <v>241</v>
      </c>
      <c r="B82" s="26">
        <v>-8.4</v>
      </c>
    </row>
    <row r="83" spans="1:14" x14ac:dyDescent="0.2">
      <c r="A83" s="16">
        <f t="shared" si="5"/>
        <v>242</v>
      </c>
      <c r="B83" s="26">
        <v>-8</v>
      </c>
    </row>
    <row r="84" spans="1:14" x14ac:dyDescent="0.2">
      <c r="A84" s="16">
        <f t="shared" si="5"/>
        <v>243</v>
      </c>
      <c r="B84" s="26">
        <v>-7.6</v>
      </c>
      <c r="N84" s="17"/>
    </row>
    <row r="85" spans="1:14" x14ac:dyDescent="0.2">
      <c r="A85" s="16">
        <f t="shared" si="5"/>
        <v>244</v>
      </c>
      <c r="B85" s="26">
        <v>-7.2</v>
      </c>
    </row>
    <row r="86" spans="1:14" x14ac:dyDescent="0.2">
      <c r="A86" s="16">
        <f t="shared" si="5"/>
        <v>245</v>
      </c>
      <c r="B86" s="26">
        <v>-6.8</v>
      </c>
    </row>
    <row r="87" spans="1:14" x14ac:dyDescent="0.2">
      <c r="A87" s="16">
        <f t="shared" si="5"/>
        <v>246</v>
      </c>
      <c r="B87" s="26">
        <v>-6.4</v>
      </c>
    </row>
    <row r="88" spans="1:14" x14ac:dyDescent="0.2">
      <c r="A88" s="16">
        <f t="shared" si="5"/>
        <v>247</v>
      </c>
      <c r="B88" s="26">
        <v>-6</v>
      </c>
    </row>
    <row r="89" spans="1:14" x14ac:dyDescent="0.2">
      <c r="A89" s="16">
        <f t="shared" si="5"/>
        <v>248</v>
      </c>
      <c r="B89" s="26">
        <v>-5.6</v>
      </c>
    </row>
    <row r="90" spans="1:14" x14ac:dyDescent="0.2">
      <c r="A90" s="16">
        <f t="shared" si="5"/>
        <v>249</v>
      </c>
      <c r="B90" s="26">
        <v>-5.2</v>
      </c>
    </row>
    <row r="91" spans="1:14" x14ac:dyDescent="0.2">
      <c r="A91" s="16">
        <f t="shared" si="5"/>
        <v>250</v>
      </c>
      <c r="B91" s="26">
        <v>-4.8</v>
      </c>
    </row>
    <row r="92" spans="1:14" x14ac:dyDescent="0.2">
      <c r="A92" s="16">
        <f t="shared" si="5"/>
        <v>251</v>
      </c>
      <c r="B92" s="26">
        <v>-4.4000000000000004</v>
      </c>
    </row>
    <row r="93" spans="1:14" x14ac:dyDescent="0.2">
      <c r="A93" s="16">
        <f t="shared" si="5"/>
        <v>252</v>
      </c>
      <c r="B93" s="26">
        <v>-4</v>
      </c>
    </row>
    <row r="94" spans="1:14" x14ac:dyDescent="0.2">
      <c r="A94" s="16">
        <f t="shared" si="5"/>
        <v>253</v>
      </c>
      <c r="B94" s="26">
        <v>-3.6</v>
      </c>
    </row>
    <row r="95" spans="1:14" x14ac:dyDescent="0.2">
      <c r="A95" s="16">
        <f t="shared" si="5"/>
        <v>254</v>
      </c>
      <c r="B95" s="26">
        <v>-3.2</v>
      </c>
    </row>
    <row r="96" spans="1:14" x14ac:dyDescent="0.2">
      <c r="A96" s="16">
        <f t="shared" si="5"/>
        <v>255</v>
      </c>
      <c r="B96" s="26">
        <v>-2.8</v>
      </c>
    </row>
    <row r="97" spans="1:2" x14ac:dyDescent="0.2">
      <c r="A97" s="16">
        <f t="shared" si="5"/>
        <v>256</v>
      </c>
      <c r="B97" s="26">
        <v>-2.4</v>
      </c>
    </row>
    <row r="98" spans="1:2" x14ac:dyDescent="0.2">
      <c r="A98" s="16">
        <f t="shared" si="5"/>
        <v>257</v>
      </c>
      <c r="B98" s="26">
        <v>-2</v>
      </c>
    </row>
    <row r="99" spans="1:2" x14ac:dyDescent="0.2">
      <c r="A99" s="16">
        <f t="shared" si="5"/>
        <v>258</v>
      </c>
      <c r="B99" s="26">
        <v>-1.6</v>
      </c>
    </row>
    <row r="100" spans="1:2" x14ac:dyDescent="0.2">
      <c r="A100" s="16">
        <f t="shared" si="5"/>
        <v>259</v>
      </c>
      <c r="B100" s="26">
        <v>-1.2</v>
      </c>
    </row>
    <row r="101" spans="1:2" x14ac:dyDescent="0.2">
      <c r="A101" s="16">
        <f t="shared" si="5"/>
        <v>260</v>
      </c>
      <c r="B101" s="26">
        <v>-0.8</v>
      </c>
    </row>
    <row r="102" spans="1:2" x14ac:dyDescent="0.2">
      <c r="A102" s="16">
        <f t="shared" si="5"/>
        <v>261</v>
      </c>
      <c r="B102" s="26">
        <v>-0.4</v>
      </c>
    </row>
    <row r="103" spans="1:2" x14ac:dyDescent="0.2">
      <c r="A103" s="18">
        <f t="shared" ref="A103:A116" si="6">A104-1</f>
        <v>262</v>
      </c>
      <c r="B103" s="27">
        <v>0</v>
      </c>
    </row>
    <row r="104" spans="1:2" x14ac:dyDescent="0.2">
      <c r="A104" s="18">
        <f t="shared" si="6"/>
        <v>263</v>
      </c>
      <c r="B104" s="27">
        <v>0</v>
      </c>
    </row>
    <row r="105" spans="1:2" x14ac:dyDescent="0.2">
      <c r="A105" s="18">
        <f t="shared" si="6"/>
        <v>264</v>
      </c>
      <c r="B105" s="27">
        <v>0</v>
      </c>
    </row>
    <row r="106" spans="1:2" x14ac:dyDescent="0.2">
      <c r="A106" s="18">
        <f t="shared" si="6"/>
        <v>265</v>
      </c>
      <c r="B106" s="27">
        <v>0</v>
      </c>
    </row>
    <row r="107" spans="1:2" x14ac:dyDescent="0.2">
      <c r="A107" s="18">
        <f t="shared" si="6"/>
        <v>266</v>
      </c>
      <c r="B107" s="27">
        <v>0</v>
      </c>
    </row>
    <row r="108" spans="1:2" x14ac:dyDescent="0.2">
      <c r="A108" s="18">
        <f t="shared" si="6"/>
        <v>267</v>
      </c>
      <c r="B108" s="27">
        <v>0</v>
      </c>
    </row>
    <row r="109" spans="1:2" x14ac:dyDescent="0.2">
      <c r="A109" s="18">
        <f t="shared" si="6"/>
        <v>268</v>
      </c>
      <c r="B109" s="27">
        <v>0</v>
      </c>
    </row>
    <row r="110" spans="1:2" x14ac:dyDescent="0.2">
      <c r="A110" s="18">
        <f t="shared" si="6"/>
        <v>269</v>
      </c>
      <c r="B110" s="27">
        <v>0</v>
      </c>
    </row>
    <row r="111" spans="1:2" x14ac:dyDescent="0.2">
      <c r="A111" s="18">
        <f t="shared" si="6"/>
        <v>270</v>
      </c>
      <c r="B111" s="27">
        <v>0</v>
      </c>
    </row>
    <row r="112" spans="1:2" x14ac:dyDescent="0.2">
      <c r="A112" s="18">
        <f t="shared" si="6"/>
        <v>271</v>
      </c>
      <c r="B112" s="27">
        <v>0</v>
      </c>
    </row>
    <row r="113" spans="1:5" x14ac:dyDescent="0.2">
      <c r="A113" s="18">
        <f t="shared" si="6"/>
        <v>272</v>
      </c>
      <c r="B113" s="27">
        <v>0</v>
      </c>
    </row>
    <row r="114" spans="1:5" x14ac:dyDescent="0.2">
      <c r="A114" s="18">
        <f t="shared" si="6"/>
        <v>273</v>
      </c>
      <c r="B114" s="27">
        <v>0</v>
      </c>
    </row>
    <row r="115" spans="1:5" x14ac:dyDescent="0.2">
      <c r="A115" s="18">
        <f t="shared" si="6"/>
        <v>274</v>
      </c>
      <c r="B115" s="27">
        <v>0</v>
      </c>
    </row>
    <row r="116" spans="1:5" x14ac:dyDescent="0.2">
      <c r="A116" s="18">
        <f t="shared" si="6"/>
        <v>275</v>
      </c>
      <c r="B116" s="27">
        <v>0</v>
      </c>
    </row>
    <row r="117" spans="1:5" x14ac:dyDescent="0.2">
      <c r="A117" s="18">
        <f>A118-1</f>
        <v>276</v>
      </c>
      <c r="B117" s="27">
        <v>0</v>
      </c>
    </row>
    <row r="118" spans="1:5" x14ac:dyDescent="0.2">
      <c r="A118" s="19">
        <f>($J$1*60)+$K$1</f>
        <v>277</v>
      </c>
      <c r="B118" s="28">
        <v>0</v>
      </c>
    </row>
    <row r="119" spans="1:5" x14ac:dyDescent="0.2">
      <c r="A119" s="20">
        <f>A118+1</f>
        <v>278</v>
      </c>
      <c r="B119" s="26">
        <v>0.4</v>
      </c>
    </row>
    <row r="120" spans="1:5" x14ac:dyDescent="0.2">
      <c r="A120" s="20">
        <f t="shared" ref="A120:A183" si="7">A119+1</f>
        <v>279</v>
      </c>
      <c r="B120" s="26">
        <v>0.8</v>
      </c>
      <c r="E120" s="21"/>
    </row>
    <row r="121" spans="1:5" x14ac:dyDescent="0.2">
      <c r="A121" s="20">
        <f t="shared" si="7"/>
        <v>280</v>
      </c>
      <c r="B121" s="26">
        <v>1.2</v>
      </c>
    </row>
    <row r="122" spans="1:5" x14ac:dyDescent="0.2">
      <c r="A122" s="20">
        <f t="shared" si="7"/>
        <v>281</v>
      </c>
      <c r="B122" s="26">
        <v>1.6</v>
      </c>
    </row>
    <row r="123" spans="1:5" x14ac:dyDescent="0.2">
      <c r="A123" s="20">
        <f t="shared" si="7"/>
        <v>282</v>
      </c>
      <c r="B123" s="26">
        <v>2</v>
      </c>
    </row>
    <row r="124" spans="1:5" x14ac:dyDescent="0.2">
      <c r="A124" s="20">
        <f t="shared" si="7"/>
        <v>283</v>
      </c>
      <c r="B124" s="26">
        <v>2.4</v>
      </c>
    </row>
    <row r="125" spans="1:5" x14ac:dyDescent="0.2">
      <c r="A125" s="20">
        <f t="shared" si="7"/>
        <v>284</v>
      </c>
      <c r="B125" s="26">
        <v>2.8</v>
      </c>
    </row>
    <row r="126" spans="1:5" x14ac:dyDescent="0.2">
      <c r="A126" s="20">
        <f t="shared" si="7"/>
        <v>285</v>
      </c>
      <c r="B126" s="26">
        <v>3.2</v>
      </c>
    </row>
    <row r="127" spans="1:5" x14ac:dyDescent="0.2">
      <c r="A127" s="20">
        <f t="shared" si="7"/>
        <v>286</v>
      </c>
      <c r="B127" s="26">
        <v>3.6</v>
      </c>
    </row>
    <row r="128" spans="1:5" x14ac:dyDescent="0.2">
      <c r="A128" s="20">
        <f t="shared" si="7"/>
        <v>287</v>
      </c>
      <c r="B128" s="26">
        <v>4</v>
      </c>
    </row>
    <row r="129" spans="1:2" x14ac:dyDescent="0.2">
      <c r="A129" s="20">
        <f t="shared" si="7"/>
        <v>288</v>
      </c>
      <c r="B129" s="26">
        <v>4.4000000000000004</v>
      </c>
    </row>
    <row r="130" spans="1:2" x14ac:dyDescent="0.2">
      <c r="A130" s="20">
        <f t="shared" si="7"/>
        <v>289</v>
      </c>
      <c r="B130" s="26">
        <v>4.8</v>
      </c>
    </row>
    <row r="131" spans="1:2" x14ac:dyDescent="0.2">
      <c r="A131" s="20">
        <f t="shared" si="7"/>
        <v>290</v>
      </c>
      <c r="B131" s="26">
        <v>5.2</v>
      </c>
    </row>
    <row r="132" spans="1:2" x14ac:dyDescent="0.2">
      <c r="A132" s="20">
        <f t="shared" si="7"/>
        <v>291</v>
      </c>
      <c r="B132" s="26">
        <v>5.6</v>
      </c>
    </row>
    <row r="133" spans="1:2" x14ac:dyDescent="0.2">
      <c r="A133" s="20">
        <f t="shared" si="7"/>
        <v>292</v>
      </c>
      <c r="B133" s="26">
        <v>6</v>
      </c>
    </row>
    <row r="134" spans="1:2" x14ac:dyDescent="0.2">
      <c r="A134" s="20">
        <f t="shared" si="7"/>
        <v>293</v>
      </c>
      <c r="B134" s="26">
        <v>6.4</v>
      </c>
    </row>
    <row r="135" spans="1:2" x14ac:dyDescent="0.2">
      <c r="A135" s="20">
        <f t="shared" si="7"/>
        <v>294</v>
      </c>
      <c r="B135" s="26">
        <v>6.8</v>
      </c>
    </row>
    <row r="136" spans="1:2" x14ac:dyDescent="0.2">
      <c r="A136" s="20">
        <f t="shared" si="7"/>
        <v>295</v>
      </c>
      <c r="B136" s="26">
        <v>7.2</v>
      </c>
    </row>
    <row r="137" spans="1:2" x14ac:dyDescent="0.2">
      <c r="A137" s="20">
        <f t="shared" si="7"/>
        <v>296</v>
      </c>
      <c r="B137" s="26">
        <v>7.6</v>
      </c>
    </row>
    <row r="138" spans="1:2" x14ac:dyDescent="0.2">
      <c r="A138" s="20">
        <f t="shared" si="7"/>
        <v>297</v>
      </c>
      <c r="B138" s="26">
        <v>8</v>
      </c>
    </row>
    <row r="139" spans="1:2" x14ac:dyDescent="0.2">
      <c r="A139" s="20">
        <f t="shared" si="7"/>
        <v>298</v>
      </c>
      <c r="B139" s="26">
        <v>8.4</v>
      </c>
    </row>
    <row r="140" spans="1:2" x14ac:dyDescent="0.2">
      <c r="A140" s="20">
        <f t="shared" si="7"/>
        <v>299</v>
      </c>
      <c r="B140" s="26">
        <v>8.8000000000000007</v>
      </c>
    </row>
    <row r="141" spans="1:2" x14ac:dyDescent="0.2">
      <c r="A141" s="20">
        <f t="shared" si="7"/>
        <v>300</v>
      </c>
      <c r="B141" s="26">
        <v>9.1999999999999993</v>
      </c>
    </row>
    <row r="142" spans="1:2" x14ac:dyDescent="0.2">
      <c r="A142" s="20">
        <f t="shared" si="7"/>
        <v>301</v>
      </c>
      <c r="B142" s="26">
        <v>9.6</v>
      </c>
    </row>
    <row r="143" spans="1:2" x14ac:dyDescent="0.2">
      <c r="A143" s="20">
        <f t="shared" si="7"/>
        <v>302</v>
      </c>
      <c r="B143" s="26">
        <v>10</v>
      </c>
    </row>
    <row r="144" spans="1:2" x14ac:dyDescent="0.2">
      <c r="A144" s="20">
        <f t="shared" si="7"/>
        <v>303</v>
      </c>
      <c r="B144" s="26">
        <v>10.4</v>
      </c>
    </row>
    <row r="145" spans="1:2" x14ac:dyDescent="0.2">
      <c r="A145" s="20">
        <f t="shared" si="7"/>
        <v>304</v>
      </c>
      <c r="B145" s="26">
        <v>10.8</v>
      </c>
    </row>
    <row r="146" spans="1:2" x14ac:dyDescent="0.2">
      <c r="A146" s="20">
        <f t="shared" si="7"/>
        <v>305</v>
      </c>
      <c r="B146" s="26">
        <v>11.2</v>
      </c>
    </row>
    <row r="147" spans="1:2" x14ac:dyDescent="0.2">
      <c r="A147" s="20">
        <f t="shared" si="7"/>
        <v>306</v>
      </c>
      <c r="B147" s="26">
        <v>11.6</v>
      </c>
    </row>
    <row r="148" spans="1:2" x14ac:dyDescent="0.2">
      <c r="A148" s="20">
        <f t="shared" si="7"/>
        <v>307</v>
      </c>
      <c r="B148" s="26">
        <v>12</v>
      </c>
    </row>
    <row r="149" spans="1:2" x14ac:dyDescent="0.2">
      <c r="A149" s="20">
        <f t="shared" si="7"/>
        <v>308</v>
      </c>
      <c r="B149" s="26">
        <v>12.4</v>
      </c>
    </row>
    <row r="150" spans="1:2" x14ac:dyDescent="0.2">
      <c r="A150" s="20">
        <f t="shared" si="7"/>
        <v>309</v>
      </c>
      <c r="B150" s="26">
        <v>12.8</v>
      </c>
    </row>
    <row r="151" spans="1:2" x14ac:dyDescent="0.2">
      <c r="A151" s="20">
        <f t="shared" si="7"/>
        <v>310</v>
      </c>
      <c r="B151" s="26">
        <v>13.2</v>
      </c>
    </row>
    <row r="152" spans="1:2" x14ac:dyDescent="0.2">
      <c r="A152" s="20">
        <f t="shared" si="7"/>
        <v>311</v>
      </c>
      <c r="B152" s="26">
        <v>13.6</v>
      </c>
    </row>
    <row r="153" spans="1:2" x14ac:dyDescent="0.2">
      <c r="A153" s="20">
        <f t="shared" si="7"/>
        <v>312</v>
      </c>
      <c r="B153" s="26">
        <v>14</v>
      </c>
    </row>
    <row r="154" spans="1:2" x14ac:dyDescent="0.2">
      <c r="A154" s="20">
        <f t="shared" si="7"/>
        <v>313</v>
      </c>
      <c r="B154" s="26">
        <v>14.4</v>
      </c>
    </row>
    <row r="155" spans="1:2" x14ac:dyDescent="0.2">
      <c r="A155" s="20">
        <f t="shared" si="7"/>
        <v>314</v>
      </c>
      <c r="B155" s="26">
        <v>14.8</v>
      </c>
    </row>
    <row r="156" spans="1:2" x14ac:dyDescent="0.2">
      <c r="A156" s="20">
        <f t="shared" si="7"/>
        <v>315</v>
      </c>
      <c r="B156" s="26">
        <v>15.2</v>
      </c>
    </row>
    <row r="157" spans="1:2" x14ac:dyDescent="0.2">
      <c r="A157" s="20">
        <f t="shared" si="7"/>
        <v>316</v>
      </c>
      <c r="B157" s="26">
        <v>15.6</v>
      </c>
    </row>
    <row r="158" spans="1:2" x14ac:dyDescent="0.2">
      <c r="A158" s="20">
        <f t="shared" si="7"/>
        <v>317</v>
      </c>
      <c r="B158" s="26">
        <v>16</v>
      </c>
    </row>
    <row r="159" spans="1:2" x14ac:dyDescent="0.2">
      <c r="A159" s="20">
        <f t="shared" si="7"/>
        <v>318</v>
      </c>
      <c r="B159" s="26">
        <v>16.399999999999999</v>
      </c>
    </row>
    <row r="160" spans="1:2" x14ac:dyDescent="0.2">
      <c r="A160" s="20">
        <f t="shared" si="7"/>
        <v>319</v>
      </c>
      <c r="B160" s="26">
        <v>16.8</v>
      </c>
    </row>
    <row r="161" spans="1:2" x14ac:dyDescent="0.2">
      <c r="A161" s="20">
        <f t="shared" si="7"/>
        <v>320</v>
      </c>
      <c r="B161" s="26">
        <v>17.2</v>
      </c>
    </row>
    <row r="162" spans="1:2" x14ac:dyDescent="0.2">
      <c r="A162" s="20">
        <f t="shared" si="7"/>
        <v>321</v>
      </c>
      <c r="B162" s="26">
        <v>17.600000000000001</v>
      </c>
    </row>
    <row r="163" spans="1:2" x14ac:dyDescent="0.2">
      <c r="A163" s="20">
        <f t="shared" si="7"/>
        <v>322</v>
      </c>
      <c r="B163" s="26">
        <v>18</v>
      </c>
    </row>
    <row r="164" spans="1:2" x14ac:dyDescent="0.2">
      <c r="A164" s="20">
        <f t="shared" si="7"/>
        <v>323</v>
      </c>
      <c r="B164" s="26">
        <v>18.399999999999999</v>
      </c>
    </row>
    <row r="165" spans="1:2" x14ac:dyDescent="0.2">
      <c r="A165" s="20">
        <f t="shared" si="7"/>
        <v>324</v>
      </c>
      <c r="B165" s="26">
        <v>18.8</v>
      </c>
    </row>
    <row r="166" spans="1:2" x14ac:dyDescent="0.2">
      <c r="A166" s="20">
        <f t="shared" si="7"/>
        <v>325</v>
      </c>
      <c r="B166" s="26">
        <v>19.2</v>
      </c>
    </row>
    <row r="167" spans="1:2" x14ac:dyDescent="0.2">
      <c r="A167" s="20">
        <f t="shared" si="7"/>
        <v>326</v>
      </c>
      <c r="B167" s="26">
        <v>19.600000000000001</v>
      </c>
    </row>
    <row r="168" spans="1:2" x14ac:dyDescent="0.2">
      <c r="A168" s="20">
        <f t="shared" si="7"/>
        <v>327</v>
      </c>
      <c r="B168" s="26">
        <v>20</v>
      </c>
    </row>
    <row r="169" spans="1:2" x14ac:dyDescent="0.2">
      <c r="A169" s="20">
        <f t="shared" si="7"/>
        <v>328</v>
      </c>
      <c r="B169" s="26">
        <v>20.399999999999999</v>
      </c>
    </row>
    <row r="170" spans="1:2" x14ac:dyDescent="0.2">
      <c r="A170" s="20">
        <f t="shared" si="7"/>
        <v>329</v>
      </c>
      <c r="B170" s="26">
        <v>20.8</v>
      </c>
    </row>
    <row r="171" spans="1:2" x14ac:dyDescent="0.2">
      <c r="A171" s="20">
        <f t="shared" si="7"/>
        <v>330</v>
      </c>
      <c r="B171" s="26">
        <v>21.2</v>
      </c>
    </row>
    <row r="172" spans="1:2" x14ac:dyDescent="0.2">
      <c r="A172" s="20">
        <f t="shared" si="7"/>
        <v>331</v>
      </c>
      <c r="B172" s="26">
        <v>21.6</v>
      </c>
    </row>
    <row r="173" spans="1:2" x14ac:dyDescent="0.2">
      <c r="A173" s="20">
        <f t="shared" si="7"/>
        <v>332</v>
      </c>
      <c r="B173" s="26">
        <v>22</v>
      </c>
    </row>
    <row r="174" spans="1:2" x14ac:dyDescent="0.2">
      <c r="A174" s="20">
        <f t="shared" si="7"/>
        <v>333</v>
      </c>
      <c r="B174" s="26">
        <v>22.4</v>
      </c>
    </row>
    <row r="175" spans="1:2" x14ac:dyDescent="0.2">
      <c r="A175" s="20">
        <f t="shared" si="7"/>
        <v>334</v>
      </c>
      <c r="B175" s="26">
        <v>22.8</v>
      </c>
    </row>
    <row r="176" spans="1:2" x14ac:dyDescent="0.2">
      <c r="A176" s="20">
        <f t="shared" si="7"/>
        <v>335</v>
      </c>
      <c r="B176" s="26">
        <v>23.2</v>
      </c>
    </row>
    <row r="177" spans="1:2" x14ac:dyDescent="0.2">
      <c r="A177" s="20">
        <f t="shared" si="7"/>
        <v>336</v>
      </c>
      <c r="B177" s="26">
        <v>23.6</v>
      </c>
    </row>
    <row r="178" spans="1:2" x14ac:dyDescent="0.2">
      <c r="A178" s="20">
        <f t="shared" si="7"/>
        <v>337</v>
      </c>
      <c r="B178" s="26">
        <v>24</v>
      </c>
    </row>
    <row r="179" spans="1:2" x14ac:dyDescent="0.2">
      <c r="A179" s="20">
        <f t="shared" si="7"/>
        <v>338</v>
      </c>
      <c r="B179" s="26">
        <v>24.4</v>
      </c>
    </row>
    <row r="180" spans="1:2" x14ac:dyDescent="0.2">
      <c r="A180" s="20">
        <f t="shared" si="7"/>
        <v>339</v>
      </c>
      <c r="B180" s="26">
        <v>24.8</v>
      </c>
    </row>
    <row r="181" spans="1:2" x14ac:dyDescent="0.2">
      <c r="A181" s="20">
        <f t="shared" si="7"/>
        <v>340</v>
      </c>
      <c r="B181" s="26">
        <v>25.2</v>
      </c>
    </row>
    <row r="182" spans="1:2" x14ac:dyDescent="0.2">
      <c r="A182" s="20">
        <f t="shared" si="7"/>
        <v>341</v>
      </c>
      <c r="B182" s="26">
        <v>25.6</v>
      </c>
    </row>
    <row r="183" spans="1:2" x14ac:dyDescent="0.2">
      <c r="A183" s="20">
        <f t="shared" si="7"/>
        <v>342</v>
      </c>
      <c r="B183" s="26">
        <v>26</v>
      </c>
    </row>
    <row r="184" spans="1:2" x14ac:dyDescent="0.2">
      <c r="A184" s="20">
        <f t="shared" ref="A184:A238" si="8">A183+1</f>
        <v>343</v>
      </c>
      <c r="B184" s="26">
        <v>26.4</v>
      </c>
    </row>
    <row r="185" spans="1:2" x14ac:dyDescent="0.2">
      <c r="A185" s="20">
        <f t="shared" si="8"/>
        <v>344</v>
      </c>
      <c r="B185" s="26">
        <v>26.8</v>
      </c>
    </row>
    <row r="186" spans="1:2" x14ac:dyDescent="0.2">
      <c r="A186" s="20">
        <f t="shared" si="8"/>
        <v>345</v>
      </c>
      <c r="B186" s="26">
        <v>27.2</v>
      </c>
    </row>
    <row r="187" spans="1:2" x14ac:dyDescent="0.2">
      <c r="A187" s="20">
        <f t="shared" si="8"/>
        <v>346</v>
      </c>
      <c r="B187" s="26">
        <v>27.6</v>
      </c>
    </row>
    <row r="188" spans="1:2" x14ac:dyDescent="0.2">
      <c r="A188" s="20">
        <f t="shared" si="8"/>
        <v>347</v>
      </c>
      <c r="B188" s="26">
        <v>28</v>
      </c>
    </row>
    <row r="189" spans="1:2" x14ac:dyDescent="0.2">
      <c r="A189" s="20">
        <f t="shared" si="8"/>
        <v>348</v>
      </c>
      <c r="B189" s="26">
        <v>28.4</v>
      </c>
    </row>
    <row r="190" spans="1:2" x14ac:dyDescent="0.2">
      <c r="A190" s="20">
        <f t="shared" si="8"/>
        <v>349</v>
      </c>
      <c r="B190" s="26">
        <v>28.8</v>
      </c>
    </row>
    <row r="191" spans="1:2" x14ac:dyDescent="0.2">
      <c r="A191" s="20">
        <f t="shared" si="8"/>
        <v>350</v>
      </c>
      <c r="B191" s="26">
        <v>29.2</v>
      </c>
    </row>
    <row r="192" spans="1:2" x14ac:dyDescent="0.2">
      <c r="A192" s="20">
        <f t="shared" si="8"/>
        <v>351</v>
      </c>
      <c r="B192" s="26">
        <v>29.6</v>
      </c>
    </row>
    <row r="193" spans="1:2" x14ac:dyDescent="0.2">
      <c r="A193" s="20">
        <f t="shared" si="8"/>
        <v>352</v>
      </c>
      <c r="B193" s="26">
        <v>30</v>
      </c>
    </row>
    <row r="194" spans="1:2" x14ac:dyDescent="0.2">
      <c r="A194" s="20">
        <f t="shared" si="8"/>
        <v>353</v>
      </c>
      <c r="B194" s="26">
        <v>30.4</v>
      </c>
    </row>
    <row r="195" spans="1:2" x14ac:dyDescent="0.2">
      <c r="A195" s="20">
        <f t="shared" si="8"/>
        <v>354</v>
      </c>
      <c r="B195" s="26">
        <v>30.8</v>
      </c>
    </row>
    <row r="196" spans="1:2" x14ac:dyDescent="0.2">
      <c r="A196" s="20">
        <f t="shared" si="8"/>
        <v>355</v>
      </c>
      <c r="B196" s="26">
        <v>31.2</v>
      </c>
    </row>
    <row r="197" spans="1:2" x14ac:dyDescent="0.2">
      <c r="A197" s="20">
        <f t="shared" si="8"/>
        <v>356</v>
      </c>
      <c r="B197" s="26">
        <v>31.6</v>
      </c>
    </row>
    <row r="198" spans="1:2" x14ac:dyDescent="0.2">
      <c r="A198" s="20">
        <f t="shared" si="8"/>
        <v>357</v>
      </c>
      <c r="B198" s="26">
        <v>32</v>
      </c>
    </row>
    <row r="199" spans="1:2" x14ac:dyDescent="0.2">
      <c r="A199" s="20">
        <f t="shared" si="8"/>
        <v>358</v>
      </c>
      <c r="B199" s="26">
        <v>32.4</v>
      </c>
    </row>
    <row r="200" spans="1:2" x14ac:dyDescent="0.2">
      <c r="A200" s="20">
        <f t="shared" si="8"/>
        <v>359</v>
      </c>
      <c r="B200" s="26">
        <v>32.799999999999997</v>
      </c>
    </row>
    <row r="201" spans="1:2" x14ac:dyDescent="0.2">
      <c r="A201" s="20">
        <f t="shared" si="8"/>
        <v>360</v>
      </c>
      <c r="B201" s="26">
        <v>33.200000000000003</v>
      </c>
    </row>
    <row r="202" spans="1:2" x14ac:dyDescent="0.2">
      <c r="A202" s="20">
        <f t="shared" si="8"/>
        <v>361</v>
      </c>
      <c r="B202" s="26">
        <v>33.6</v>
      </c>
    </row>
    <row r="203" spans="1:2" x14ac:dyDescent="0.2">
      <c r="A203" s="20">
        <f t="shared" si="8"/>
        <v>362</v>
      </c>
      <c r="B203" s="26">
        <v>34</v>
      </c>
    </row>
    <row r="204" spans="1:2" x14ac:dyDescent="0.2">
      <c r="A204" s="20">
        <f t="shared" si="8"/>
        <v>363</v>
      </c>
      <c r="B204" s="26">
        <v>34.4</v>
      </c>
    </row>
    <row r="205" spans="1:2" x14ac:dyDescent="0.2">
      <c r="A205" s="20">
        <f t="shared" si="8"/>
        <v>364</v>
      </c>
      <c r="B205" s="26">
        <v>34.799999999999997</v>
      </c>
    </row>
    <row r="206" spans="1:2" x14ac:dyDescent="0.2">
      <c r="A206" s="20">
        <f t="shared" si="8"/>
        <v>365</v>
      </c>
      <c r="B206" s="26">
        <v>35.200000000000003</v>
      </c>
    </row>
    <row r="207" spans="1:2" x14ac:dyDescent="0.2">
      <c r="A207" s="20">
        <f t="shared" si="8"/>
        <v>366</v>
      </c>
      <c r="B207" s="26">
        <v>35.6</v>
      </c>
    </row>
    <row r="208" spans="1:2" x14ac:dyDescent="0.2">
      <c r="A208" s="20">
        <f t="shared" si="8"/>
        <v>367</v>
      </c>
      <c r="B208" s="26">
        <v>36</v>
      </c>
    </row>
    <row r="209" spans="1:2" x14ac:dyDescent="0.2">
      <c r="A209" s="20">
        <f t="shared" si="8"/>
        <v>368</v>
      </c>
      <c r="B209" s="26">
        <v>36.4</v>
      </c>
    </row>
    <row r="210" spans="1:2" x14ac:dyDescent="0.2">
      <c r="A210" s="20">
        <f t="shared" si="8"/>
        <v>369</v>
      </c>
      <c r="B210" s="26">
        <v>36.799999999999997</v>
      </c>
    </row>
    <row r="211" spans="1:2" x14ac:dyDescent="0.2">
      <c r="A211" s="20">
        <f t="shared" si="8"/>
        <v>370</v>
      </c>
      <c r="B211" s="26">
        <v>37.200000000000003</v>
      </c>
    </row>
    <row r="212" spans="1:2" x14ac:dyDescent="0.2">
      <c r="A212" s="20">
        <f t="shared" si="8"/>
        <v>371</v>
      </c>
      <c r="B212" s="26">
        <v>37.6</v>
      </c>
    </row>
    <row r="213" spans="1:2" x14ac:dyDescent="0.2">
      <c r="A213" s="20">
        <f t="shared" si="8"/>
        <v>372</v>
      </c>
      <c r="B213" s="26">
        <v>38</v>
      </c>
    </row>
    <row r="214" spans="1:2" x14ac:dyDescent="0.2">
      <c r="A214" s="20">
        <f t="shared" si="8"/>
        <v>373</v>
      </c>
      <c r="B214" s="26">
        <v>38.4</v>
      </c>
    </row>
    <row r="215" spans="1:2" x14ac:dyDescent="0.2">
      <c r="A215" s="20">
        <f t="shared" si="8"/>
        <v>374</v>
      </c>
      <c r="B215" s="26">
        <v>38.799999999999997</v>
      </c>
    </row>
    <row r="216" spans="1:2" x14ac:dyDescent="0.2">
      <c r="A216" s="20">
        <f t="shared" si="8"/>
        <v>375</v>
      </c>
      <c r="B216" s="26">
        <v>39.200000000000003</v>
      </c>
    </row>
    <row r="217" spans="1:2" x14ac:dyDescent="0.2">
      <c r="A217" s="20">
        <f t="shared" si="8"/>
        <v>376</v>
      </c>
      <c r="B217" s="26">
        <v>39.6</v>
      </c>
    </row>
    <row r="218" spans="1:2" x14ac:dyDescent="0.2">
      <c r="A218" s="20">
        <f t="shared" si="8"/>
        <v>377</v>
      </c>
      <c r="B218" s="26">
        <v>40</v>
      </c>
    </row>
    <row r="219" spans="1:2" x14ac:dyDescent="0.2">
      <c r="A219" s="20">
        <f t="shared" si="8"/>
        <v>378</v>
      </c>
      <c r="B219" s="26">
        <v>40.4</v>
      </c>
    </row>
    <row r="220" spans="1:2" x14ac:dyDescent="0.2">
      <c r="A220" s="20">
        <f t="shared" si="8"/>
        <v>379</v>
      </c>
      <c r="B220" s="26">
        <v>40.799999999999997</v>
      </c>
    </row>
    <row r="221" spans="1:2" x14ac:dyDescent="0.2">
      <c r="A221" s="20">
        <f t="shared" si="8"/>
        <v>380</v>
      </c>
      <c r="B221" s="26">
        <v>41.2</v>
      </c>
    </row>
    <row r="222" spans="1:2" x14ac:dyDescent="0.2">
      <c r="A222" s="20">
        <f t="shared" si="8"/>
        <v>381</v>
      </c>
      <c r="B222" s="26">
        <v>41.6</v>
      </c>
    </row>
    <row r="223" spans="1:2" x14ac:dyDescent="0.2">
      <c r="A223" s="20">
        <f t="shared" si="8"/>
        <v>382</v>
      </c>
      <c r="B223" s="26">
        <v>42</v>
      </c>
    </row>
    <row r="224" spans="1:2" x14ac:dyDescent="0.2">
      <c r="A224" s="20">
        <f t="shared" si="8"/>
        <v>383</v>
      </c>
      <c r="B224" s="26">
        <v>42.4</v>
      </c>
    </row>
    <row r="225" spans="1:2" x14ac:dyDescent="0.2">
      <c r="A225" s="20">
        <f t="shared" si="8"/>
        <v>384</v>
      </c>
      <c r="B225" s="26">
        <v>42.8</v>
      </c>
    </row>
    <row r="226" spans="1:2" x14ac:dyDescent="0.2">
      <c r="A226" s="20">
        <f t="shared" si="8"/>
        <v>385</v>
      </c>
      <c r="B226" s="26">
        <v>43.2</v>
      </c>
    </row>
    <row r="227" spans="1:2" x14ac:dyDescent="0.2">
      <c r="A227" s="20">
        <f t="shared" si="8"/>
        <v>386</v>
      </c>
      <c r="B227" s="26">
        <v>43.6</v>
      </c>
    </row>
    <row r="228" spans="1:2" x14ac:dyDescent="0.2">
      <c r="A228" s="20">
        <f t="shared" si="8"/>
        <v>387</v>
      </c>
      <c r="B228" s="26">
        <v>44</v>
      </c>
    </row>
    <row r="229" spans="1:2" x14ac:dyDescent="0.2">
      <c r="A229" s="20">
        <f t="shared" si="8"/>
        <v>388</v>
      </c>
      <c r="B229" s="26">
        <v>44.4</v>
      </c>
    </row>
    <row r="230" spans="1:2" x14ac:dyDescent="0.2">
      <c r="A230" s="20">
        <f t="shared" si="8"/>
        <v>389</v>
      </c>
      <c r="B230" s="26">
        <v>44.8</v>
      </c>
    </row>
    <row r="231" spans="1:2" x14ac:dyDescent="0.2">
      <c r="A231" s="20">
        <f t="shared" si="8"/>
        <v>390</v>
      </c>
      <c r="B231" s="26">
        <v>45.2</v>
      </c>
    </row>
    <row r="232" spans="1:2" x14ac:dyDescent="0.2">
      <c r="A232" s="20">
        <f t="shared" si="8"/>
        <v>391</v>
      </c>
      <c r="B232" s="26">
        <v>45.6</v>
      </c>
    </row>
    <row r="233" spans="1:2" x14ac:dyDescent="0.2">
      <c r="A233" s="20">
        <f t="shared" si="8"/>
        <v>392</v>
      </c>
      <c r="B233" s="26">
        <v>46</v>
      </c>
    </row>
    <row r="234" spans="1:2" x14ac:dyDescent="0.2">
      <c r="A234" s="20">
        <f t="shared" si="8"/>
        <v>393</v>
      </c>
      <c r="B234" s="26">
        <v>46.4</v>
      </c>
    </row>
    <row r="235" spans="1:2" x14ac:dyDescent="0.2">
      <c r="A235" s="20">
        <f t="shared" si="8"/>
        <v>394</v>
      </c>
      <c r="B235" s="26">
        <v>46.8</v>
      </c>
    </row>
    <row r="236" spans="1:2" x14ac:dyDescent="0.2">
      <c r="A236" s="20">
        <f t="shared" si="8"/>
        <v>395</v>
      </c>
      <c r="B236" s="26">
        <v>47.2</v>
      </c>
    </row>
    <row r="237" spans="1:2" x14ac:dyDescent="0.2">
      <c r="A237" s="20">
        <f t="shared" si="8"/>
        <v>396</v>
      </c>
      <c r="B237" s="26">
        <v>47.6</v>
      </c>
    </row>
    <row r="238" spans="1:2" x14ac:dyDescent="0.2">
      <c r="A238" s="20">
        <f t="shared" si="8"/>
        <v>397</v>
      </c>
      <c r="B238" s="26">
        <v>48</v>
      </c>
    </row>
    <row r="239" spans="1:2" x14ac:dyDescent="0.2">
      <c r="A239" s="20">
        <f t="shared" ref="A239:A302" si="9">A238+1</f>
        <v>398</v>
      </c>
      <c r="B239" s="26">
        <v>48.4</v>
      </c>
    </row>
    <row r="240" spans="1:2" x14ac:dyDescent="0.2">
      <c r="A240" s="20">
        <f t="shared" si="9"/>
        <v>399</v>
      </c>
      <c r="B240" s="26">
        <v>48.8</v>
      </c>
    </row>
    <row r="241" spans="1:2" x14ac:dyDescent="0.2">
      <c r="A241" s="20">
        <f t="shared" si="9"/>
        <v>400</v>
      </c>
      <c r="B241" s="26">
        <v>49.2</v>
      </c>
    </row>
    <row r="242" spans="1:2" x14ac:dyDescent="0.2">
      <c r="A242" s="20">
        <f t="shared" si="9"/>
        <v>401</v>
      </c>
      <c r="B242" s="26">
        <v>49.6</v>
      </c>
    </row>
    <row r="243" spans="1:2" x14ac:dyDescent="0.2">
      <c r="A243" s="20">
        <f t="shared" si="9"/>
        <v>402</v>
      </c>
      <c r="B243" s="26">
        <v>50</v>
      </c>
    </row>
    <row r="244" spans="1:2" x14ac:dyDescent="0.2">
      <c r="A244" s="20">
        <f t="shared" si="9"/>
        <v>403</v>
      </c>
      <c r="B244" s="26">
        <v>50.4</v>
      </c>
    </row>
    <row r="245" spans="1:2" x14ac:dyDescent="0.2">
      <c r="A245" s="20">
        <f t="shared" si="9"/>
        <v>404</v>
      </c>
      <c r="B245" s="26">
        <v>50.8</v>
      </c>
    </row>
    <row r="246" spans="1:2" x14ac:dyDescent="0.2">
      <c r="A246" s="20">
        <f t="shared" si="9"/>
        <v>405</v>
      </c>
      <c r="B246" s="26">
        <v>51.2</v>
      </c>
    </row>
    <row r="247" spans="1:2" x14ac:dyDescent="0.2">
      <c r="A247" s="20">
        <f t="shared" si="9"/>
        <v>406</v>
      </c>
      <c r="B247" s="26">
        <v>51.6</v>
      </c>
    </row>
    <row r="248" spans="1:2" x14ac:dyDescent="0.2">
      <c r="A248" s="20">
        <f t="shared" si="9"/>
        <v>407</v>
      </c>
      <c r="B248" s="26">
        <v>52</v>
      </c>
    </row>
    <row r="249" spans="1:2" x14ac:dyDescent="0.2">
      <c r="A249" s="20">
        <f t="shared" si="9"/>
        <v>408</v>
      </c>
      <c r="B249" s="26">
        <v>52.4</v>
      </c>
    </row>
    <row r="250" spans="1:2" x14ac:dyDescent="0.2">
      <c r="A250" s="20">
        <f t="shared" si="9"/>
        <v>409</v>
      </c>
      <c r="B250" s="26">
        <v>52.8</v>
      </c>
    </row>
    <row r="251" spans="1:2" x14ac:dyDescent="0.2">
      <c r="A251" s="20">
        <f t="shared" si="9"/>
        <v>410</v>
      </c>
      <c r="B251" s="26">
        <v>53.2</v>
      </c>
    </row>
    <row r="252" spans="1:2" x14ac:dyDescent="0.2">
      <c r="A252" s="20">
        <f t="shared" si="9"/>
        <v>411</v>
      </c>
      <c r="B252" s="26">
        <v>53.6</v>
      </c>
    </row>
    <row r="253" spans="1:2" x14ac:dyDescent="0.2">
      <c r="A253" s="20">
        <f t="shared" si="9"/>
        <v>412</v>
      </c>
      <c r="B253" s="26">
        <v>54</v>
      </c>
    </row>
    <row r="254" spans="1:2" x14ac:dyDescent="0.2">
      <c r="A254" s="20">
        <f t="shared" si="9"/>
        <v>413</v>
      </c>
      <c r="B254" s="26">
        <v>54.4</v>
      </c>
    </row>
    <row r="255" spans="1:2" x14ac:dyDescent="0.2">
      <c r="A255" s="20">
        <f t="shared" si="9"/>
        <v>414</v>
      </c>
      <c r="B255" s="26">
        <v>54.8</v>
      </c>
    </row>
    <row r="256" spans="1:2" x14ac:dyDescent="0.2">
      <c r="A256" s="20">
        <f t="shared" si="9"/>
        <v>415</v>
      </c>
      <c r="B256" s="26">
        <v>55.2</v>
      </c>
    </row>
    <row r="257" spans="1:2" x14ac:dyDescent="0.2">
      <c r="A257" s="20">
        <f t="shared" si="9"/>
        <v>416</v>
      </c>
      <c r="B257" s="26">
        <v>55.6</v>
      </c>
    </row>
    <row r="258" spans="1:2" x14ac:dyDescent="0.2">
      <c r="A258" s="20">
        <f t="shared" si="9"/>
        <v>417</v>
      </c>
      <c r="B258" s="26">
        <v>56</v>
      </c>
    </row>
    <row r="259" spans="1:2" x14ac:dyDescent="0.2">
      <c r="A259" s="20">
        <f t="shared" si="9"/>
        <v>418</v>
      </c>
      <c r="B259" s="26">
        <v>56.4</v>
      </c>
    </row>
    <row r="260" spans="1:2" x14ac:dyDescent="0.2">
      <c r="A260" s="20">
        <f t="shared" si="9"/>
        <v>419</v>
      </c>
      <c r="B260" s="26">
        <v>56.8</v>
      </c>
    </row>
    <row r="261" spans="1:2" x14ac:dyDescent="0.2">
      <c r="A261" s="20">
        <f t="shared" si="9"/>
        <v>420</v>
      </c>
      <c r="B261" s="26">
        <v>57.2</v>
      </c>
    </row>
    <row r="262" spans="1:2" x14ac:dyDescent="0.2">
      <c r="A262" s="20">
        <f t="shared" si="9"/>
        <v>421</v>
      </c>
      <c r="B262" s="26">
        <v>57.6</v>
      </c>
    </row>
    <row r="263" spans="1:2" x14ac:dyDescent="0.2">
      <c r="A263" s="20">
        <f t="shared" si="9"/>
        <v>422</v>
      </c>
      <c r="B263" s="26">
        <v>58</v>
      </c>
    </row>
    <row r="264" spans="1:2" x14ac:dyDescent="0.2">
      <c r="A264" s="20">
        <f t="shared" si="9"/>
        <v>423</v>
      </c>
      <c r="B264" s="26">
        <v>58.4</v>
      </c>
    </row>
    <row r="265" spans="1:2" x14ac:dyDescent="0.2">
      <c r="A265" s="20">
        <f t="shared" si="9"/>
        <v>424</v>
      </c>
      <c r="B265" s="26">
        <v>58.8</v>
      </c>
    </row>
    <row r="266" spans="1:2" x14ac:dyDescent="0.2">
      <c r="A266" s="20">
        <f t="shared" si="9"/>
        <v>425</v>
      </c>
      <c r="B266" s="26">
        <v>59.2</v>
      </c>
    </row>
    <row r="267" spans="1:2" x14ac:dyDescent="0.2">
      <c r="A267" s="20">
        <f t="shared" si="9"/>
        <v>426</v>
      </c>
      <c r="B267" s="26">
        <v>59.6</v>
      </c>
    </row>
    <row r="268" spans="1:2" x14ac:dyDescent="0.2">
      <c r="A268" s="20">
        <f t="shared" si="9"/>
        <v>427</v>
      </c>
      <c r="B268" s="26">
        <v>59.999999999999901</v>
      </c>
    </row>
    <row r="269" spans="1:2" x14ac:dyDescent="0.2">
      <c r="A269" s="20">
        <f t="shared" si="9"/>
        <v>428</v>
      </c>
      <c r="B269" s="26">
        <v>60.399999999999899</v>
      </c>
    </row>
    <row r="270" spans="1:2" x14ac:dyDescent="0.2">
      <c r="A270" s="20">
        <f t="shared" si="9"/>
        <v>429</v>
      </c>
      <c r="B270" s="26">
        <v>60.799999999999898</v>
      </c>
    </row>
    <row r="271" spans="1:2" x14ac:dyDescent="0.2">
      <c r="A271" s="20">
        <f t="shared" si="9"/>
        <v>430</v>
      </c>
      <c r="B271" s="26">
        <v>61.199999999999903</v>
      </c>
    </row>
    <row r="272" spans="1:2" x14ac:dyDescent="0.2">
      <c r="A272" s="20">
        <f t="shared" si="9"/>
        <v>431</v>
      </c>
      <c r="B272" s="26">
        <v>61.599999999999902</v>
      </c>
    </row>
    <row r="273" spans="1:2" x14ac:dyDescent="0.2">
      <c r="A273" s="20">
        <f t="shared" si="9"/>
        <v>432</v>
      </c>
      <c r="B273" s="26">
        <v>61.999999999999901</v>
      </c>
    </row>
    <row r="274" spans="1:2" x14ac:dyDescent="0.2">
      <c r="A274" s="20">
        <f t="shared" si="9"/>
        <v>433</v>
      </c>
      <c r="B274" s="26">
        <v>62.399999999999899</v>
      </c>
    </row>
    <row r="275" spans="1:2" x14ac:dyDescent="0.2">
      <c r="A275" s="20">
        <f t="shared" si="9"/>
        <v>434</v>
      </c>
      <c r="B275" s="26">
        <v>62.799999999999898</v>
      </c>
    </row>
    <row r="276" spans="1:2" x14ac:dyDescent="0.2">
      <c r="A276" s="20">
        <f t="shared" si="9"/>
        <v>435</v>
      </c>
      <c r="B276" s="26">
        <v>63.199999999999903</v>
      </c>
    </row>
    <row r="277" spans="1:2" x14ac:dyDescent="0.2">
      <c r="A277" s="20">
        <f t="shared" si="9"/>
        <v>436</v>
      </c>
      <c r="B277" s="26">
        <v>63.599999999999902</v>
      </c>
    </row>
    <row r="278" spans="1:2" x14ac:dyDescent="0.2">
      <c r="A278" s="20">
        <f t="shared" si="9"/>
        <v>437</v>
      </c>
      <c r="B278" s="26">
        <v>63.999999999999901</v>
      </c>
    </row>
    <row r="279" spans="1:2" x14ac:dyDescent="0.2">
      <c r="A279" s="20">
        <f t="shared" si="9"/>
        <v>438</v>
      </c>
      <c r="B279" s="26">
        <v>64.399999999999906</v>
      </c>
    </row>
    <row r="280" spans="1:2" x14ac:dyDescent="0.2">
      <c r="A280" s="20">
        <f t="shared" si="9"/>
        <v>439</v>
      </c>
      <c r="B280" s="26">
        <v>64.799999999999898</v>
      </c>
    </row>
    <row r="281" spans="1:2" x14ac:dyDescent="0.2">
      <c r="A281" s="20">
        <f t="shared" si="9"/>
        <v>440</v>
      </c>
      <c r="B281" s="26">
        <v>65.199999999999903</v>
      </c>
    </row>
    <row r="282" spans="1:2" x14ac:dyDescent="0.2">
      <c r="A282" s="20">
        <f t="shared" si="9"/>
        <v>441</v>
      </c>
      <c r="B282" s="26">
        <v>65.599999999999895</v>
      </c>
    </row>
    <row r="283" spans="1:2" x14ac:dyDescent="0.2">
      <c r="A283" s="20">
        <f t="shared" si="9"/>
        <v>442</v>
      </c>
      <c r="B283" s="26">
        <v>65.999999999999901</v>
      </c>
    </row>
    <row r="284" spans="1:2" x14ac:dyDescent="0.2">
      <c r="A284" s="20">
        <f t="shared" si="9"/>
        <v>443</v>
      </c>
      <c r="B284" s="26">
        <v>66.399999999999906</v>
      </c>
    </row>
    <row r="285" spans="1:2" x14ac:dyDescent="0.2">
      <c r="A285" s="20">
        <f t="shared" si="9"/>
        <v>444</v>
      </c>
      <c r="B285" s="26">
        <v>66.799999999999898</v>
      </c>
    </row>
    <row r="286" spans="1:2" x14ac:dyDescent="0.2">
      <c r="A286" s="20">
        <f t="shared" si="9"/>
        <v>445</v>
      </c>
      <c r="B286" s="26">
        <v>67.199999999999903</v>
      </c>
    </row>
    <row r="287" spans="1:2" x14ac:dyDescent="0.2">
      <c r="A287" s="20">
        <f t="shared" si="9"/>
        <v>446</v>
      </c>
      <c r="B287" s="26">
        <v>67.599999999999895</v>
      </c>
    </row>
    <row r="288" spans="1:2" x14ac:dyDescent="0.2">
      <c r="A288" s="20">
        <f t="shared" si="9"/>
        <v>447</v>
      </c>
      <c r="B288" s="26">
        <v>67.999999999999901</v>
      </c>
    </row>
    <row r="289" spans="1:2" x14ac:dyDescent="0.2">
      <c r="A289" s="20">
        <f t="shared" si="9"/>
        <v>448</v>
      </c>
      <c r="B289" s="26">
        <v>68.399999999999906</v>
      </c>
    </row>
    <row r="290" spans="1:2" x14ac:dyDescent="0.2">
      <c r="A290" s="20">
        <f t="shared" si="9"/>
        <v>449</v>
      </c>
      <c r="B290" s="26">
        <v>68.799999999999898</v>
      </c>
    </row>
    <row r="291" spans="1:2" x14ac:dyDescent="0.2">
      <c r="A291" s="20">
        <f t="shared" si="9"/>
        <v>450</v>
      </c>
      <c r="B291" s="26">
        <v>69.199999999999903</v>
      </c>
    </row>
    <row r="292" spans="1:2" x14ac:dyDescent="0.2">
      <c r="A292" s="20">
        <f t="shared" si="9"/>
        <v>451</v>
      </c>
      <c r="B292" s="26">
        <v>69.599999999999895</v>
      </c>
    </row>
    <row r="293" spans="1:2" x14ac:dyDescent="0.2">
      <c r="A293" s="20">
        <f t="shared" si="9"/>
        <v>452</v>
      </c>
      <c r="B293" s="26">
        <v>69.999999999999901</v>
      </c>
    </row>
    <row r="294" spans="1:2" x14ac:dyDescent="0.2">
      <c r="A294" s="20">
        <f t="shared" si="9"/>
        <v>453</v>
      </c>
      <c r="B294" s="26">
        <v>70.399999999999906</v>
      </c>
    </row>
    <row r="295" spans="1:2" x14ac:dyDescent="0.2">
      <c r="A295" s="20">
        <f t="shared" si="9"/>
        <v>454</v>
      </c>
      <c r="B295" s="26">
        <v>70.799999999999898</v>
      </c>
    </row>
    <row r="296" spans="1:2" x14ac:dyDescent="0.2">
      <c r="A296" s="20">
        <f t="shared" si="9"/>
        <v>455</v>
      </c>
      <c r="B296" s="26">
        <v>71.199999999999903</v>
      </c>
    </row>
    <row r="297" spans="1:2" x14ac:dyDescent="0.2">
      <c r="A297" s="20">
        <f t="shared" si="9"/>
        <v>456</v>
      </c>
      <c r="B297" s="26">
        <v>71.599999999999895</v>
      </c>
    </row>
    <row r="298" spans="1:2" x14ac:dyDescent="0.2">
      <c r="A298" s="20">
        <f t="shared" si="9"/>
        <v>457</v>
      </c>
      <c r="B298" s="26">
        <v>71.999999999999901</v>
      </c>
    </row>
    <row r="299" spans="1:2" x14ac:dyDescent="0.2">
      <c r="A299" s="20">
        <f t="shared" si="9"/>
        <v>458</v>
      </c>
      <c r="B299" s="26">
        <v>72.399999999999906</v>
      </c>
    </row>
    <row r="300" spans="1:2" x14ac:dyDescent="0.2">
      <c r="A300" s="20">
        <f t="shared" si="9"/>
        <v>459</v>
      </c>
      <c r="B300" s="26">
        <v>72.799999999999898</v>
      </c>
    </row>
    <row r="301" spans="1:2" x14ac:dyDescent="0.2">
      <c r="A301" s="20">
        <f t="shared" si="9"/>
        <v>460</v>
      </c>
      <c r="B301" s="26">
        <v>73.199999999999903</v>
      </c>
    </row>
    <row r="302" spans="1:2" x14ac:dyDescent="0.2">
      <c r="A302" s="20">
        <f t="shared" si="9"/>
        <v>461</v>
      </c>
      <c r="B302" s="26">
        <v>73.599999999999895</v>
      </c>
    </row>
    <row r="303" spans="1:2" x14ac:dyDescent="0.2">
      <c r="A303" s="20">
        <f t="shared" ref="A303:A366" si="10">A302+1</f>
        <v>462</v>
      </c>
      <c r="B303" s="26">
        <v>73.999999999999901</v>
      </c>
    </row>
    <row r="304" spans="1:2" x14ac:dyDescent="0.2">
      <c r="A304" s="20">
        <f t="shared" si="10"/>
        <v>463</v>
      </c>
      <c r="B304" s="26">
        <v>74.399999999999906</v>
      </c>
    </row>
    <row r="305" spans="1:2" x14ac:dyDescent="0.2">
      <c r="A305" s="20">
        <f t="shared" si="10"/>
        <v>464</v>
      </c>
      <c r="B305" s="26">
        <v>74.799999999999898</v>
      </c>
    </row>
    <row r="306" spans="1:2" x14ac:dyDescent="0.2">
      <c r="A306" s="20">
        <f t="shared" si="10"/>
        <v>465</v>
      </c>
      <c r="B306" s="26">
        <v>75.199999999999903</v>
      </c>
    </row>
    <row r="307" spans="1:2" x14ac:dyDescent="0.2">
      <c r="A307" s="20">
        <f t="shared" si="10"/>
        <v>466</v>
      </c>
      <c r="B307" s="26">
        <v>75.599999999999895</v>
      </c>
    </row>
    <row r="308" spans="1:2" x14ac:dyDescent="0.2">
      <c r="A308" s="20">
        <f t="shared" si="10"/>
        <v>467</v>
      </c>
      <c r="B308" s="26">
        <v>75.999999999999901</v>
      </c>
    </row>
    <row r="309" spans="1:2" x14ac:dyDescent="0.2">
      <c r="A309" s="20">
        <f t="shared" si="10"/>
        <v>468</v>
      </c>
      <c r="B309" s="26">
        <v>76.399999999999906</v>
      </c>
    </row>
    <row r="310" spans="1:2" x14ac:dyDescent="0.2">
      <c r="A310" s="20">
        <f t="shared" si="10"/>
        <v>469</v>
      </c>
      <c r="B310" s="26">
        <v>76.799999999999898</v>
      </c>
    </row>
    <row r="311" spans="1:2" x14ac:dyDescent="0.2">
      <c r="A311" s="20">
        <f t="shared" si="10"/>
        <v>470</v>
      </c>
      <c r="B311" s="26">
        <v>77.199999999999903</v>
      </c>
    </row>
    <row r="312" spans="1:2" x14ac:dyDescent="0.2">
      <c r="A312" s="20">
        <f t="shared" si="10"/>
        <v>471</v>
      </c>
      <c r="B312" s="26">
        <v>77.599999999999895</v>
      </c>
    </row>
    <row r="313" spans="1:2" x14ac:dyDescent="0.2">
      <c r="A313" s="20">
        <f t="shared" si="10"/>
        <v>472</v>
      </c>
      <c r="B313" s="26">
        <v>77.999999999999901</v>
      </c>
    </row>
    <row r="314" spans="1:2" x14ac:dyDescent="0.2">
      <c r="A314" s="20">
        <f t="shared" si="10"/>
        <v>473</v>
      </c>
      <c r="B314" s="26">
        <v>78.399999999999906</v>
      </c>
    </row>
    <row r="315" spans="1:2" x14ac:dyDescent="0.2">
      <c r="A315" s="20">
        <f t="shared" si="10"/>
        <v>474</v>
      </c>
      <c r="B315" s="26">
        <v>78.799999999999898</v>
      </c>
    </row>
    <row r="316" spans="1:2" x14ac:dyDescent="0.2">
      <c r="A316" s="20">
        <f t="shared" si="10"/>
        <v>475</v>
      </c>
      <c r="B316" s="26">
        <v>79.199999999999903</v>
      </c>
    </row>
    <row r="317" spans="1:2" x14ac:dyDescent="0.2">
      <c r="A317" s="20">
        <f t="shared" si="10"/>
        <v>476</v>
      </c>
      <c r="B317" s="26">
        <v>79.599999999999895</v>
      </c>
    </row>
    <row r="318" spans="1:2" x14ac:dyDescent="0.2">
      <c r="A318" s="20">
        <f t="shared" si="10"/>
        <v>477</v>
      </c>
      <c r="B318" s="26">
        <v>79.999999999999901</v>
      </c>
    </row>
    <row r="319" spans="1:2" x14ac:dyDescent="0.2">
      <c r="A319" s="20">
        <f t="shared" si="10"/>
        <v>478</v>
      </c>
      <c r="B319" s="26">
        <v>80.399999999999906</v>
      </c>
    </row>
    <row r="320" spans="1:2" x14ac:dyDescent="0.2">
      <c r="A320" s="20">
        <f t="shared" si="10"/>
        <v>479</v>
      </c>
      <c r="B320" s="26">
        <v>80.799999999999898</v>
      </c>
    </row>
    <row r="321" spans="1:2" x14ac:dyDescent="0.2">
      <c r="A321" s="20">
        <f t="shared" si="10"/>
        <v>480</v>
      </c>
      <c r="B321" s="26">
        <v>81.199999999999903</v>
      </c>
    </row>
    <row r="322" spans="1:2" x14ac:dyDescent="0.2">
      <c r="A322" s="20">
        <f t="shared" si="10"/>
        <v>481</v>
      </c>
      <c r="B322" s="26">
        <v>81.599999999999895</v>
      </c>
    </row>
    <row r="323" spans="1:2" x14ac:dyDescent="0.2">
      <c r="A323" s="20">
        <f t="shared" si="10"/>
        <v>482</v>
      </c>
      <c r="B323" s="26">
        <v>81.999999999999901</v>
      </c>
    </row>
    <row r="324" spans="1:2" x14ac:dyDescent="0.2">
      <c r="A324" s="20">
        <f t="shared" si="10"/>
        <v>483</v>
      </c>
      <c r="B324" s="26">
        <v>82.399999999999906</v>
      </c>
    </row>
    <row r="325" spans="1:2" x14ac:dyDescent="0.2">
      <c r="A325" s="20">
        <f t="shared" si="10"/>
        <v>484</v>
      </c>
      <c r="B325" s="26">
        <v>82.799999999999898</v>
      </c>
    </row>
    <row r="326" spans="1:2" x14ac:dyDescent="0.2">
      <c r="A326" s="20">
        <f t="shared" si="10"/>
        <v>485</v>
      </c>
      <c r="B326" s="26">
        <v>83.199999999999903</v>
      </c>
    </row>
    <row r="327" spans="1:2" x14ac:dyDescent="0.2">
      <c r="A327" s="20">
        <f t="shared" si="10"/>
        <v>486</v>
      </c>
      <c r="B327" s="26">
        <v>83.599999999999895</v>
      </c>
    </row>
    <row r="328" spans="1:2" x14ac:dyDescent="0.2">
      <c r="A328" s="20">
        <f t="shared" si="10"/>
        <v>487</v>
      </c>
      <c r="B328" s="26">
        <v>83.999999999999901</v>
      </c>
    </row>
    <row r="329" spans="1:2" x14ac:dyDescent="0.2">
      <c r="A329" s="20">
        <f t="shared" si="10"/>
        <v>488</v>
      </c>
      <c r="B329" s="26">
        <v>84.399999999999906</v>
      </c>
    </row>
    <row r="330" spans="1:2" x14ac:dyDescent="0.2">
      <c r="A330" s="20">
        <f t="shared" si="10"/>
        <v>489</v>
      </c>
      <c r="B330" s="26">
        <v>84.799999999999898</v>
      </c>
    </row>
    <row r="331" spans="1:2" x14ac:dyDescent="0.2">
      <c r="A331" s="20">
        <f t="shared" si="10"/>
        <v>490</v>
      </c>
      <c r="B331" s="26">
        <v>85.199999999999903</v>
      </c>
    </row>
    <row r="332" spans="1:2" x14ac:dyDescent="0.2">
      <c r="A332" s="20">
        <f t="shared" si="10"/>
        <v>491</v>
      </c>
      <c r="B332" s="26">
        <v>85.599999999999895</v>
      </c>
    </row>
    <row r="333" spans="1:2" x14ac:dyDescent="0.2">
      <c r="A333" s="20">
        <f t="shared" si="10"/>
        <v>492</v>
      </c>
      <c r="B333" s="26">
        <v>85.999999999999901</v>
      </c>
    </row>
    <row r="334" spans="1:2" x14ac:dyDescent="0.2">
      <c r="A334" s="20">
        <f t="shared" si="10"/>
        <v>493</v>
      </c>
      <c r="B334" s="26">
        <v>86.399999999999906</v>
      </c>
    </row>
    <row r="335" spans="1:2" x14ac:dyDescent="0.2">
      <c r="A335" s="20">
        <f t="shared" si="10"/>
        <v>494</v>
      </c>
      <c r="B335" s="26">
        <v>86.799999999999898</v>
      </c>
    </row>
    <row r="336" spans="1:2" x14ac:dyDescent="0.2">
      <c r="A336" s="20">
        <f t="shared" si="10"/>
        <v>495</v>
      </c>
      <c r="B336" s="26">
        <v>87.199999999999903</v>
      </c>
    </row>
    <row r="337" spans="1:2" x14ac:dyDescent="0.2">
      <c r="A337" s="20">
        <f t="shared" si="10"/>
        <v>496</v>
      </c>
      <c r="B337" s="26">
        <v>87.599999999999895</v>
      </c>
    </row>
    <row r="338" spans="1:2" x14ac:dyDescent="0.2">
      <c r="A338" s="20">
        <f t="shared" si="10"/>
        <v>497</v>
      </c>
      <c r="B338" s="26">
        <v>87.999999999999801</v>
      </c>
    </row>
    <row r="339" spans="1:2" x14ac:dyDescent="0.2">
      <c r="A339" s="20">
        <f t="shared" si="10"/>
        <v>498</v>
      </c>
      <c r="B339" s="26">
        <v>88.399999999999807</v>
      </c>
    </row>
    <row r="340" spans="1:2" x14ac:dyDescent="0.2">
      <c r="A340" s="20">
        <f t="shared" si="10"/>
        <v>499</v>
      </c>
      <c r="B340" s="26">
        <v>88.799999999999798</v>
      </c>
    </row>
    <row r="341" spans="1:2" x14ac:dyDescent="0.2">
      <c r="A341" s="20">
        <f t="shared" si="10"/>
        <v>500</v>
      </c>
      <c r="B341" s="26">
        <v>89.199999999999804</v>
      </c>
    </row>
    <row r="342" spans="1:2" x14ac:dyDescent="0.2">
      <c r="A342" s="20">
        <f t="shared" si="10"/>
        <v>501</v>
      </c>
      <c r="B342" s="26">
        <v>89.599999999999795</v>
      </c>
    </row>
    <row r="343" spans="1:2" x14ac:dyDescent="0.2">
      <c r="A343" s="20">
        <f t="shared" si="10"/>
        <v>502</v>
      </c>
      <c r="B343" s="26">
        <v>89.999999999999801</v>
      </c>
    </row>
    <row r="344" spans="1:2" x14ac:dyDescent="0.2">
      <c r="A344" s="20">
        <f t="shared" si="10"/>
        <v>503</v>
      </c>
      <c r="B344" s="26">
        <v>90.399999999999807</v>
      </c>
    </row>
    <row r="345" spans="1:2" x14ac:dyDescent="0.2">
      <c r="A345" s="20">
        <f t="shared" si="10"/>
        <v>504</v>
      </c>
      <c r="B345" s="26">
        <v>90.799999999999798</v>
      </c>
    </row>
    <row r="346" spans="1:2" x14ac:dyDescent="0.2">
      <c r="A346" s="20">
        <f t="shared" si="10"/>
        <v>505</v>
      </c>
      <c r="B346" s="26">
        <v>91.199999999999804</v>
      </c>
    </row>
    <row r="347" spans="1:2" x14ac:dyDescent="0.2">
      <c r="A347" s="20">
        <f t="shared" si="10"/>
        <v>506</v>
      </c>
      <c r="B347" s="26">
        <v>91.599999999999795</v>
      </c>
    </row>
    <row r="348" spans="1:2" x14ac:dyDescent="0.2">
      <c r="A348" s="20">
        <f t="shared" si="10"/>
        <v>507</v>
      </c>
      <c r="B348" s="26">
        <v>91.999999999999801</v>
      </c>
    </row>
    <row r="349" spans="1:2" x14ac:dyDescent="0.2">
      <c r="A349" s="20">
        <f t="shared" si="10"/>
        <v>508</v>
      </c>
      <c r="B349" s="26">
        <v>92.399999999999807</v>
      </c>
    </row>
    <row r="350" spans="1:2" x14ac:dyDescent="0.2">
      <c r="A350" s="20">
        <f t="shared" si="10"/>
        <v>509</v>
      </c>
      <c r="B350" s="26">
        <v>92.799999999999798</v>
      </c>
    </row>
    <row r="351" spans="1:2" x14ac:dyDescent="0.2">
      <c r="A351" s="20">
        <f t="shared" si="10"/>
        <v>510</v>
      </c>
      <c r="B351" s="26">
        <v>93.199999999999804</v>
      </c>
    </row>
    <row r="352" spans="1:2" x14ac:dyDescent="0.2">
      <c r="A352" s="20">
        <f t="shared" si="10"/>
        <v>511</v>
      </c>
      <c r="B352" s="26">
        <v>93.599999999999795</v>
      </c>
    </row>
    <row r="353" spans="1:2" x14ac:dyDescent="0.2">
      <c r="A353" s="20">
        <f t="shared" si="10"/>
        <v>512</v>
      </c>
      <c r="B353" s="26">
        <v>93.999999999999801</v>
      </c>
    </row>
    <row r="354" spans="1:2" x14ac:dyDescent="0.2">
      <c r="A354" s="20">
        <f t="shared" si="10"/>
        <v>513</v>
      </c>
      <c r="B354" s="26">
        <v>94.399999999999807</v>
      </c>
    </row>
    <row r="355" spans="1:2" x14ac:dyDescent="0.2">
      <c r="A355" s="20">
        <f t="shared" si="10"/>
        <v>514</v>
      </c>
      <c r="B355" s="26">
        <v>94.799999999999798</v>
      </c>
    </row>
    <row r="356" spans="1:2" x14ac:dyDescent="0.2">
      <c r="A356" s="20">
        <f t="shared" si="10"/>
        <v>515</v>
      </c>
      <c r="B356" s="26">
        <v>95.199999999999804</v>
      </c>
    </row>
    <row r="357" spans="1:2" x14ac:dyDescent="0.2">
      <c r="A357" s="20">
        <f t="shared" si="10"/>
        <v>516</v>
      </c>
      <c r="B357" s="26">
        <v>95.599999999999795</v>
      </c>
    </row>
    <row r="358" spans="1:2" x14ac:dyDescent="0.2">
      <c r="A358" s="20">
        <f t="shared" si="10"/>
        <v>517</v>
      </c>
      <c r="B358" s="26">
        <v>95.999999999999801</v>
      </c>
    </row>
    <row r="359" spans="1:2" x14ac:dyDescent="0.2">
      <c r="A359" s="20">
        <f t="shared" si="10"/>
        <v>518</v>
      </c>
      <c r="B359" s="26">
        <v>96.399999999999807</v>
      </c>
    </row>
    <row r="360" spans="1:2" x14ac:dyDescent="0.2">
      <c r="A360" s="20">
        <f t="shared" si="10"/>
        <v>519</v>
      </c>
      <c r="B360" s="26">
        <v>96.799999999999798</v>
      </c>
    </row>
    <row r="361" spans="1:2" x14ac:dyDescent="0.2">
      <c r="A361" s="20">
        <f t="shared" si="10"/>
        <v>520</v>
      </c>
      <c r="B361" s="26">
        <v>97.199999999999804</v>
      </c>
    </row>
    <row r="362" spans="1:2" x14ac:dyDescent="0.2">
      <c r="A362" s="20">
        <f t="shared" si="10"/>
        <v>521</v>
      </c>
      <c r="B362" s="26">
        <v>97.599999999999795</v>
      </c>
    </row>
    <row r="363" spans="1:2" x14ac:dyDescent="0.2">
      <c r="A363" s="20">
        <f t="shared" si="10"/>
        <v>522</v>
      </c>
      <c r="B363" s="26">
        <v>97.999999999999801</v>
      </c>
    </row>
    <row r="364" spans="1:2" x14ac:dyDescent="0.2">
      <c r="A364" s="20">
        <f t="shared" si="10"/>
        <v>523</v>
      </c>
      <c r="B364" s="26">
        <v>98.399999999999807</v>
      </c>
    </row>
    <row r="365" spans="1:2" x14ac:dyDescent="0.2">
      <c r="A365" s="20">
        <f t="shared" si="10"/>
        <v>524</v>
      </c>
      <c r="B365" s="26">
        <v>98.799999999999798</v>
      </c>
    </row>
    <row r="366" spans="1:2" x14ac:dyDescent="0.2">
      <c r="A366" s="20">
        <f t="shared" si="10"/>
        <v>525</v>
      </c>
      <c r="B366" s="26">
        <v>99.199999999999804</v>
      </c>
    </row>
    <row r="367" spans="1:2" x14ac:dyDescent="0.2">
      <c r="A367" s="20">
        <f t="shared" ref="A367:A430" si="11">A366+1</f>
        <v>526</v>
      </c>
      <c r="B367" s="26">
        <v>99.599999999999795</v>
      </c>
    </row>
    <row r="368" spans="1:2" x14ac:dyDescent="0.2">
      <c r="A368" s="20">
        <f t="shared" si="11"/>
        <v>527</v>
      </c>
      <c r="B368" s="26">
        <v>99.999999999999801</v>
      </c>
    </row>
    <row r="369" spans="1:2" x14ac:dyDescent="0.2">
      <c r="A369" s="20">
        <f t="shared" si="11"/>
        <v>528</v>
      </c>
      <c r="B369" s="26">
        <v>100.4</v>
      </c>
    </row>
    <row r="370" spans="1:2" x14ac:dyDescent="0.2">
      <c r="A370" s="20">
        <f t="shared" si="11"/>
        <v>529</v>
      </c>
      <c r="B370" s="26">
        <v>100.8</v>
      </c>
    </row>
    <row r="371" spans="1:2" x14ac:dyDescent="0.2">
      <c r="A371" s="20">
        <f t="shared" si="11"/>
        <v>530</v>
      </c>
      <c r="B371" s="26">
        <v>101.2</v>
      </c>
    </row>
    <row r="372" spans="1:2" x14ac:dyDescent="0.2">
      <c r="A372" s="20">
        <f t="shared" si="11"/>
        <v>531</v>
      </c>
      <c r="B372" s="26">
        <v>101.6</v>
      </c>
    </row>
    <row r="373" spans="1:2" x14ac:dyDescent="0.2">
      <c r="A373" s="20">
        <f t="shared" si="11"/>
        <v>532</v>
      </c>
      <c r="B373" s="26">
        <v>102</v>
      </c>
    </row>
    <row r="374" spans="1:2" x14ac:dyDescent="0.2">
      <c r="A374" s="20">
        <f t="shared" si="11"/>
        <v>533</v>
      </c>
      <c r="B374" s="26">
        <v>102.4</v>
      </c>
    </row>
    <row r="375" spans="1:2" x14ac:dyDescent="0.2">
      <c r="A375" s="20">
        <f t="shared" si="11"/>
        <v>534</v>
      </c>
      <c r="B375" s="26">
        <v>102.8</v>
      </c>
    </row>
    <row r="376" spans="1:2" x14ac:dyDescent="0.2">
      <c r="A376" s="20">
        <f t="shared" si="11"/>
        <v>535</v>
      </c>
      <c r="B376" s="26">
        <v>103.2</v>
      </c>
    </row>
    <row r="377" spans="1:2" x14ac:dyDescent="0.2">
      <c r="A377" s="20">
        <f t="shared" si="11"/>
        <v>536</v>
      </c>
      <c r="B377" s="26">
        <v>103.6</v>
      </c>
    </row>
    <row r="378" spans="1:2" x14ac:dyDescent="0.2">
      <c r="A378" s="20">
        <f t="shared" si="11"/>
        <v>537</v>
      </c>
      <c r="B378" s="26">
        <v>104</v>
      </c>
    </row>
    <row r="379" spans="1:2" x14ac:dyDescent="0.2">
      <c r="A379" s="20">
        <f t="shared" si="11"/>
        <v>538</v>
      </c>
      <c r="B379" s="26">
        <v>104.4</v>
      </c>
    </row>
    <row r="380" spans="1:2" x14ac:dyDescent="0.2">
      <c r="A380" s="20">
        <f t="shared" si="11"/>
        <v>539</v>
      </c>
      <c r="B380" s="26">
        <v>104.8</v>
      </c>
    </row>
    <row r="381" spans="1:2" x14ac:dyDescent="0.2">
      <c r="A381" s="20">
        <f t="shared" si="11"/>
        <v>540</v>
      </c>
      <c r="B381" s="26">
        <v>105.2</v>
      </c>
    </row>
    <row r="382" spans="1:2" x14ac:dyDescent="0.2">
      <c r="A382" s="20">
        <f t="shared" si="11"/>
        <v>541</v>
      </c>
      <c r="B382" s="26">
        <v>105.6</v>
      </c>
    </row>
    <row r="383" spans="1:2" x14ac:dyDescent="0.2">
      <c r="A383" s="20">
        <f t="shared" si="11"/>
        <v>542</v>
      </c>
      <c r="B383" s="26">
        <v>106</v>
      </c>
    </row>
    <row r="384" spans="1:2" x14ac:dyDescent="0.2">
      <c r="A384" s="20">
        <f t="shared" si="11"/>
        <v>543</v>
      </c>
      <c r="B384" s="26">
        <v>106.4</v>
      </c>
    </row>
    <row r="385" spans="1:2" x14ac:dyDescent="0.2">
      <c r="A385" s="20">
        <f t="shared" si="11"/>
        <v>544</v>
      </c>
      <c r="B385" s="26">
        <v>106.8</v>
      </c>
    </row>
    <row r="386" spans="1:2" x14ac:dyDescent="0.2">
      <c r="A386" s="20">
        <f t="shared" si="11"/>
        <v>545</v>
      </c>
      <c r="B386" s="26">
        <v>107.2</v>
      </c>
    </row>
    <row r="387" spans="1:2" x14ac:dyDescent="0.2">
      <c r="A387" s="20">
        <f t="shared" si="11"/>
        <v>546</v>
      </c>
      <c r="B387" s="26">
        <v>107.6</v>
      </c>
    </row>
    <row r="388" spans="1:2" x14ac:dyDescent="0.2">
      <c r="A388" s="20">
        <f t="shared" si="11"/>
        <v>547</v>
      </c>
      <c r="B388" s="26">
        <v>108</v>
      </c>
    </row>
    <row r="389" spans="1:2" x14ac:dyDescent="0.2">
      <c r="A389" s="20">
        <f t="shared" si="11"/>
        <v>548</v>
      </c>
      <c r="B389" s="26">
        <v>108.4</v>
      </c>
    </row>
    <row r="390" spans="1:2" x14ac:dyDescent="0.2">
      <c r="A390" s="20">
        <f t="shared" si="11"/>
        <v>549</v>
      </c>
      <c r="B390" s="26">
        <v>108.8</v>
      </c>
    </row>
    <row r="391" spans="1:2" x14ac:dyDescent="0.2">
      <c r="A391" s="20">
        <f t="shared" si="11"/>
        <v>550</v>
      </c>
      <c r="B391" s="26">
        <v>109.2</v>
      </c>
    </row>
    <row r="392" spans="1:2" x14ac:dyDescent="0.2">
      <c r="A392" s="20">
        <f t="shared" si="11"/>
        <v>551</v>
      </c>
      <c r="B392" s="26">
        <v>109.6</v>
      </c>
    </row>
    <row r="393" spans="1:2" x14ac:dyDescent="0.2">
      <c r="A393" s="20">
        <f t="shared" si="11"/>
        <v>552</v>
      </c>
      <c r="B393" s="26">
        <v>110</v>
      </c>
    </row>
    <row r="394" spans="1:2" x14ac:dyDescent="0.2">
      <c r="A394" s="20">
        <f t="shared" si="11"/>
        <v>553</v>
      </c>
      <c r="B394" s="26">
        <v>110.4</v>
      </c>
    </row>
    <row r="395" spans="1:2" x14ac:dyDescent="0.2">
      <c r="A395" s="20">
        <f t="shared" si="11"/>
        <v>554</v>
      </c>
      <c r="B395" s="26">
        <v>110.8</v>
      </c>
    </row>
    <row r="396" spans="1:2" x14ac:dyDescent="0.2">
      <c r="A396" s="20">
        <f t="shared" si="11"/>
        <v>555</v>
      </c>
      <c r="B396" s="26">
        <v>111.2</v>
      </c>
    </row>
    <row r="397" spans="1:2" x14ac:dyDescent="0.2">
      <c r="A397" s="20">
        <f t="shared" si="11"/>
        <v>556</v>
      </c>
      <c r="B397" s="26">
        <v>111.6</v>
      </c>
    </row>
    <row r="398" spans="1:2" x14ac:dyDescent="0.2">
      <c r="A398" s="20">
        <f t="shared" si="11"/>
        <v>557</v>
      </c>
      <c r="B398" s="26">
        <v>112</v>
      </c>
    </row>
    <row r="399" spans="1:2" x14ac:dyDescent="0.2">
      <c r="A399" s="20">
        <f t="shared" si="11"/>
        <v>558</v>
      </c>
      <c r="B399" s="26">
        <v>112.4</v>
      </c>
    </row>
    <row r="400" spans="1:2" x14ac:dyDescent="0.2">
      <c r="A400" s="20">
        <f t="shared" si="11"/>
        <v>559</v>
      </c>
      <c r="B400" s="26">
        <v>112.8</v>
      </c>
    </row>
    <row r="401" spans="1:2" x14ac:dyDescent="0.2">
      <c r="A401" s="20">
        <f t="shared" si="11"/>
        <v>560</v>
      </c>
      <c r="B401" s="26">
        <v>113.2</v>
      </c>
    </row>
    <row r="402" spans="1:2" x14ac:dyDescent="0.2">
      <c r="A402" s="20">
        <f t="shared" si="11"/>
        <v>561</v>
      </c>
      <c r="B402" s="26">
        <v>113.6</v>
      </c>
    </row>
    <row r="403" spans="1:2" x14ac:dyDescent="0.2">
      <c r="A403" s="20">
        <f t="shared" si="11"/>
        <v>562</v>
      </c>
      <c r="B403" s="26">
        <v>114</v>
      </c>
    </row>
    <row r="404" spans="1:2" x14ac:dyDescent="0.2">
      <c r="A404" s="20">
        <f t="shared" si="11"/>
        <v>563</v>
      </c>
      <c r="B404" s="26">
        <v>114.4</v>
      </c>
    </row>
    <row r="405" spans="1:2" x14ac:dyDescent="0.2">
      <c r="A405" s="20">
        <f t="shared" si="11"/>
        <v>564</v>
      </c>
      <c r="B405" s="26">
        <v>114.8</v>
      </c>
    </row>
    <row r="406" spans="1:2" x14ac:dyDescent="0.2">
      <c r="A406" s="20">
        <f t="shared" si="11"/>
        <v>565</v>
      </c>
      <c r="B406" s="26">
        <v>115.2</v>
      </c>
    </row>
    <row r="407" spans="1:2" x14ac:dyDescent="0.2">
      <c r="A407" s="20">
        <f t="shared" si="11"/>
        <v>566</v>
      </c>
      <c r="B407" s="26">
        <v>115.6</v>
      </c>
    </row>
    <row r="408" spans="1:2" x14ac:dyDescent="0.2">
      <c r="A408" s="20">
        <f t="shared" si="11"/>
        <v>567</v>
      </c>
      <c r="B408" s="26">
        <v>116</v>
      </c>
    </row>
    <row r="409" spans="1:2" x14ac:dyDescent="0.2">
      <c r="A409" s="20">
        <f t="shared" si="11"/>
        <v>568</v>
      </c>
      <c r="B409" s="26">
        <v>116.4</v>
      </c>
    </row>
    <row r="410" spans="1:2" x14ac:dyDescent="0.2">
      <c r="A410" s="20">
        <f t="shared" si="11"/>
        <v>569</v>
      </c>
      <c r="B410" s="26">
        <v>116.8</v>
      </c>
    </row>
    <row r="411" spans="1:2" x14ac:dyDescent="0.2">
      <c r="A411" s="20">
        <f t="shared" si="11"/>
        <v>570</v>
      </c>
      <c r="B411" s="26">
        <v>117.2</v>
      </c>
    </row>
    <row r="412" spans="1:2" x14ac:dyDescent="0.2">
      <c r="A412" s="20">
        <f t="shared" si="11"/>
        <v>571</v>
      </c>
      <c r="B412" s="26">
        <v>117.6</v>
      </c>
    </row>
    <row r="413" spans="1:2" x14ac:dyDescent="0.2">
      <c r="A413" s="20">
        <f t="shared" si="11"/>
        <v>572</v>
      </c>
      <c r="B413" s="26">
        <v>118</v>
      </c>
    </row>
    <row r="414" spans="1:2" x14ac:dyDescent="0.2">
      <c r="A414" s="20">
        <f t="shared" si="11"/>
        <v>573</v>
      </c>
      <c r="B414" s="26">
        <v>118.4</v>
      </c>
    </row>
    <row r="415" spans="1:2" x14ac:dyDescent="0.2">
      <c r="A415" s="20">
        <f t="shared" si="11"/>
        <v>574</v>
      </c>
      <c r="B415" s="26">
        <v>118.8</v>
      </c>
    </row>
    <row r="416" spans="1:2" x14ac:dyDescent="0.2">
      <c r="A416" s="20">
        <f t="shared" si="11"/>
        <v>575</v>
      </c>
      <c r="B416" s="26">
        <v>119.2</v>
      </c>
    </row>
    <row r="417" spans="1:2" x14ac:dyDescent="0.2">
      <c r="A417" s="20">
        <f t="shared" si="11"/>
        <v>576</v>
      </c>
      <c r="B417" s="26">
        <v>119.6</v>
      </c>
    </row>
    <row r="418" spans="1:2" x14ac:dyDescent="0.2">
      <c r="A418" s="20">
        <f t="shared" si="11"/>
        <v>577</v>
      </c>
      <c r="B418" s="26">
        <v>120</v>
      </c>
    </row>
    <row r="419" spans="1:2" x14ac:dyDescent="0.2">
      <c r="A419" s="20">
        <f t="shared" si="11"/>
        <v>578</v>
      </c>
      <c r="B419" s="26">
        <v>120.4</v>
      </c>
    </row>
    <row r="420" spans="1:2" x14ac:dyDescent="0.2">
      <c r="A420" s="20">
        <f t="shared" si="11"/>
        <v>579</v>
      </c>
      <c r="B420" s="26">
        <v>120.8</v>
      </c>
    </row>
    <row r="421" spans="1:2" x14ac:dyDescent="0.2">
      <c r="A421" s="20">
        <f t="shared" si="11"/>
        <v>580</v>
      </c>
      <c r="B421" s="26">
        <v>121.2</v>
      </c>
    </row>
    <row r="422" spans="1:2" x14ac:dyDescent="0.2">
      <c r="A422" s="20">
        <f t="shared" si="11"/>
        <v>581</v>
      </c>
      <c r="B422" s="26">
        <v>121.6</v>
      </c>
    </row>
    <row r="423" spans="1:2" x14ac:dyDescent="0.2">
      <c r="A423" s="20">
        <f t="shared" si="11"/>
        <v>582</v>
      </c>
      <c r="B423" s="26">
        <v>122</v>
      </c>
    </row>
    <row r="424" spans="1:2" x14ac:dyDescent="0.2">
      <c r="A424" s="20">
        <f t="shared" si="11"/>
        <v>583</v>
      </c>
      <c r="B424" s="26">
        <v>122.4</v>
      </c>
    </row>
    <row r="425" spans="1:2" x14ac:dyDescent="0.2">
      <c r="A425" s="20">
        <f t="shared" si="11"/>
        <v>584</v>
      </c>
      <c r="B425" s="26">
        <v>122.8</v>
      </c>
    </row>
    <row r="426" spans="1:2" x14ac:dyDescent="0.2">
      <c r="A426" s="20">
        <f t="shared" si="11"/>
        <v>585</v>
      </c>
      <c r="B426" s="26">
        <v>123.2</v>
      </c>
    </row>
    <row r="427" spans="1:2" x14ac:dyDescent="0.2">
      <c r="A427" s="20">
        <f t="shared" si="11"/>
        <v>586</v>
      </c>
      <c r="B427" s="26">
        <v>123.6</v>
      </c>
    </row>
    <row r="428" spans="1:2" x14ac:dyDescent="0.2">
      <c r="A428" s="20">
        <f t="shared" si="11"/>
        <v>587</v>
      </c>
      <c r="B428" s="26">
        <v>124</v>
      </c>
    </row>
    <row r="429" spans="1:2" x14ac:dyDescent="0.2">
      <c r="A429" s="20">
        <f t="shared" si="11"/>
        <v>588</v>
      </c>
      <c r="B429" s="26">
        <v>124.4</v>
      </c>
    </row>
    <row r="430" spans="1:2" x14ac:dyDescent="0.2">
      <c r="A430" s="20">
        <f t="shared" si="11"/>
        <v>589</v>
      </c>
      <c r="B430" s="26">
        <v>124.8</v>
      </c>
    </row>
    <row r="431" spans="1:2" x14ac:dyDescent="0.2">
      <c r="A431" s="20">
        <f t="shared" ref="A431:A494" si="12">A430+1</f>
        <v>590</v>
      </c>
      <c r="B431" s="26">
        <v>125.2</v>
      </c>
    </row>
    <row r="432" spans="1:2" x14ac:dyDescent="0.2">
      <c r="A432" s="20">
        <f t="shared" si="12"/>
        <v>591</v>
      </c>
      <c r="B432" s="26">
        <v>125.6</v>
      </c>
    </row>
    <row r="433" spans="1:2" x14ac:dyDescent="0.2">
      <c r="A433" s="20">
        <f t="shared" si="12"/>
        <v>592</v>
      </c>
      <c r="B433" s="26">
        <v>126</v>
      </c>
    </row>
    <row r="434" spans="1:2" x14ac:dyDescent="0.2">
      <c r="A434" s="20">
        <f t="shared" si="12"/>
        <v>593</v>
      </c>
      <c r="B434" s="26">
        <v>126.4</v>
      </c>
    </row>
    <row r="435" spans="1:2" x14ac:dyDescent="0.2">
      <c r="A435" s="20">
        <f t="shared" si="12"/>
        <v>594</v>
      </c>
      <c r="B435" s="26">
        <v>126.8</v>
      </c>
    </row>
    <row r="436" spans="1:2" x14ac:dyDescent="0.2">
      <c r="A436" s="20">
        <f t="shared" si="12"/>
        <v>595</v>
      </c>
      <c r="B436" s="26">
        <v>127.2</v>
      </c>
    </row>
    <row r="437" spans="1:2" x14ac:dyDescent="0.2">
      <c r="A437" s="20">
        <f t="shared" si="12"/>
        <v>596</v>
      </c>
      <c r="B437" s="26">
        <v>127.6</v>
      </c>
    </row>
    <row r="438" spans="1:2" x14ac:dyDescent="0.2">
      <c r="A438" s="20">
        <f t="shared" si="12"/>
        <v>597</v>
      </c>
      <c r="B438" s="26">
        <v>128</v>
      </c>
    </row>
    <row r="439" spans="1:2" x14ac:dyDescent="0.2">
      <c r="A439" s="20">
        <f t="shared" si="12"/>
        <v>598</v>
      </c>
      <c r="B439" s="26">
        <v>128.4</v>
      </c>
    </row>
    <row r="440" spans="1:2" x14ac:dyDescent="0.2">
      <c r="A440" s="20">
        <f t="shared" si="12"/>
        <v>599</v>
      </c>
      <c r="B440" s="26">
        <v>128.80000000000001</v>
      </c>
    </row>
    <row r="441" spans="1:2" x14ac:dyDescent="0.2">
      <c r="A441" s="20">
        <f t="shared" si="12"/>
        <v>600</v>
      </c>
      <c r="B441" s="26">
        <v>129.19999999999999</v>
      </c>
    </row>
    <row r="442" spans="1:2" x14ac:dyDescent="0.2">
      <c r="A442" s="20">
        <f t="shared" si="12"/>
        <v>601</v>
      </c>
      <c r="B442" s="26">
        <v>129.6</v>
      </c>
    </row>
    <row r="443" spans="1:2" x14ac:dyDescent="0.2">
      <c r="A443" s="20">
        <f t="shared" si="12"/>
        <v>602</v>
      </c>
      <c r="B443" s="26">
        <v>130</v>
      </c>
    </row>
    <row r="444" spans="1:2" x14ac:dyDescent="0.2">
      <c r="A444" s="20">
        <f t="shared" si="12"/>
        <v>603</v>
      </c>
      <c r="B444" s="26">
        <v>130.4</v>
      </c>
    </row>
    <row r="445" spans="1:2" x14ac:dyDescent="0.2">
      <c r="A445" s="20">
        <f t="shared" si="12"/>
        <v>604</v>
      </c>
      <c r="B445" s="26">
        <v>130.80000000000001</v>
      </c>
    </row>
    <row r="446" spans="1:2" x14ac:dyDescent="0.2">
      <c r="A446" s="20">
        <f t="shared" si="12"/>
        <v>605</v>
      </c>
      <c r="B446" s="26">
        <v>131.19999999999999</v>
      </c>
    </row>
    <row r="447" spans="1:2" x14ac:dyDescent="0.2">
      <c r="A447" s="20">
        <f t="shared" si="12"/>
        <v>606</v>
      </c>
      <c r="B447" s="26">
        <v>131.6</v>
      </c>
    </row>
    <row r="448" spans="1:2" x14ac:dyDescent="0.2">
      <c r="A448" s="20">
        <f t="shared" si="12"/>
        <v>607</v>
      </c>
      <c r="B448" s="26">
        <v>132</v>
      </c>
    </row>
    <row r="449" spans="1:2" x14ac:dyDescent="0.2">
      <c r="A449" s="20">
        <f t="shared" si="12"/>
        <v>608</v>
      </c>
      <c r="B449" s="26">
        <v>132.4</v>
      </c>
    </row>
    <row r="450" spans="1:2" x14ac:dyDescent="0.2">
      <c r="A450" s="20">
        <f t="shared" si="12"/>
        <v>609</v>
      </c>
      <c r="B450" s="26">
        <v>132.80000000000001</v>
      </c>
    </row>
    <row r="451" spans="1:2" x14ac:dyDescent="0.2">
      <c r="A451" s="20">
        <f t="shared" si="12"/>
        <v>610</v>
      </c>
      <c r="B451" s="26">
        <v>133.19999999999999</v>
      </c>
    </row>
    <row r="452" spans="1:2" x14ac:dyDescent="0.2">
      <c r="A452" s="20">
        <f t="shared" si="12"/>
        <v>611</v>
      </c>
      <c r="B452" s="26">
        <v>133.6</v>
      </c>
    </row>
    <row r="453" spans="1:2" x14ac:dyDescent="0.2">
      <c r="A453" s="20">
        <f t="shared" si="12"/>
        <v>612</v>
      </c>
      <c r="B453" s="26">
        <v>134</v>
      </c>
    </row>
    <row r="454" spans="1:2" x14ac:dyDescent="0.2">
      <c r="A454" s="20">
        <f t="shared" si="12"/>
        <v>613</v>
      </c>
      <c r="B454" s="26">
        <v>134.4</v>
      </c>
    </row>
    <row r="455" spans="1:2" x14ac:dyDescent="0.2">
      <c r="A455" s="20">
        <f t="shared" si="12"/>
        <v>614</v>
      </c>
      <c r="B455" s="26">
        <v>134.80000000000001</v>
      </c>
    </row>
    <row r="456" spans="1:2" x14ac:dyDescent="0.2">
      <c r="A456" s="20">
        <f t="shared" si="12"/>
        <v>615</v>
      </c>
      <c r="B456" s="26">
        <v>135.19999999999999</v>
      </c>
    </row>
    <row r="457" spans="1:2" x14ac:dyDescent="0.2">
      <c r="A457" s="20">
        <f t="shared" si="12"/>
        <v>616</v>
      </c>
      <c r="B457" s="26">
        <v>135.6</v>
      </c>
    </row>
    <row r="458" spans="1:2" x14ac:dyDescent="0.2">
      <c r="A458" s="20">
        <f t="shared" si="12"/>
        <v>617</v>
      </c>
      <c r="B458" s="26">
        <v>136</v>
      </c>
    </row>
    <row r="459" spans="1:2" x14ac:dyDescent="0.2">
      <c r="A459" s="20">
        <f t="shared" si="12"/>
        <v>618</v>
      </c>
      <c r="B459" s="26">
        <v>136.4</v>
      </c>
    </row>
    <row r="460" spans="1:2" x14ac:dyDescent="0.2">
      <c r="A460" s="20">
        <f t="shared" si="12"/>
        <v>619</v>
      </c>
      <c r="B460" s="26">
        <v>136.80000000000001</v>
      </c>
    </row>
    <row r="461" spans="1:2" x14ac:dyDescent="0.2">
      <c r="A461" s="20">
        <f t="shared" si="12"/>
        <v>620</v>
      </c>
      <c r="B461" s="26">
        <v>137.19999999999999</v>
      </c>
    </row>
    <row r="462" spans="1:2" x14ac:dyDescent="0.2">
      <c r="A462" s="20">
        <f t="shared" si="12"/>
        <v>621</v>
      </c>
      <c r="B462" s="26">
        <v>137.6</v>
      </c>
    </row>
    <row r="463" spans="1:2" x14ac:dyDescent="0.2">
      <c r="A463" s="20">
        <f t="shared" si="12"/>
        <v>622</v>
      </c>
      <c r="B463" s="26">
        <v>138</v>
      </c>
    </row>
    <row r="464" spans="1:2" x14ac:dyDescent="0.2">
      <c r="A464" s="20">
        <f t="shared" si="12"/>
        <v>623</v>
      </c>
      <c r="B464" s="26">
        <v>138.4</v>
      </c>
    </row>
    <row r="465" spans="1:2" x14ac:dyDescent="0.2">
      <c r="A465" s="20">
        <f t="shared" si="12"/>
        <v>624</v>
      </c>
      <c r="B465" s="26">
        <v>138.80000000000001</v>
      </c>
    </row>
    <row r="466" spans="1:2" x14ac:dyDescent="0.2">
      <c r="A466" s="20">
        <f t="shared" si="12"/>
        <v>625</v>
      </c>
      <c r="B466" s="26">
        <v>139.19999999999999</v>
      </c>
    </row>
    <row r="467" spans="1:2" x14ac:dyDescent="0.2">
      <c r="A467" s="20">
        <f t="shared" si="12"/>
        <v>626</v>
      </c>
      <c r="B467" s="26">
        <v>139.6</v>
      </c>
    </row>
    <row r="468" spans="1:2" x14ac:dyDescent="0.2">
      <c r="A468" s="20">
        <f t="shared" si="12"/>
        <v>627</v>
      </c>
      <c r="B468" s="26">
        <v>140</v>
      </c>
    </row>
    <row r="469" spans="1:2" x14ac:dyDescent="0.2">
      <c r="A469" s="20">
        <f t="shared" si="12"/>
        <v>628</v>
      </c>
      <c r="B469" s="26">
        <v>140.4</v>
      </c>
    </row>
    <row r="470" spans="1:2" x14ac:dyDescent="0.2">
      <c r="A470" s="20">
        <f t="shared" si="12"/>
        <v>629</v>
      </c>
      <c r="B470" s="26">
        <v>140.80000000000001</v>
      </c>
    </row>
    <row r="471" spans="1:2" x14ac:dyDescent="0.2">
      <c r="A471" s="20">
        <f t="shared" si="12"/>
        <v>630</v>
      </c>
      <c r="B471" s="26">
        <v>141.19999999999999</v>
      </c>
    </row>
    <row r="472" spans="1:2" x14ac:dyDescent="0.2">
      <c r="A472" s="20">
        <f t="shared" si="12"/>
        <v>631</v>
      </c>
      <c r="B472" s="26">
        <v>141.6</v>
      </c>
    </row>
    <row r="473" spans="1:2" x14ac:dyDescent="0.2">
      <c r="A473" s="20">
        <f t="shared" si="12"/>
        <v>632</v>
      </c>
      <c r="B473" s="26">
        <v>142</v>
      </c>
    </row>
    <row r="474" spans="1:2" x14ac:dyDescent="0.2">
      <c r="A474" s="20">
        <f t="shared" si="12"/>
        <v>633</v>
      </c>
      <c r="B474" s="26">
        <v>142.4</v>
      </c>
    </row>
    <row r="475" spans="1:2" x14ac:dyDescent="0.2">
      <c r="A475" s="20">
        <f t="shared" si="12"/>
        <v>634</v>
      </c>
      <c r="B475" s="26">
        <v>142.80000000000001</v>
      </c>
    </row>
    <row r="476" spans="1:2" x14ac:dyDescent="0.2">
      <c r="A476" s="20">
        <f t="shared" si="12"/>
        <v>635</v>
      </c>
      <c r="B476" s="26">
        <v>143.19999999999999</v>
      </c>
    </row>
    <row r="477" spans="1:2" x14ac:dyDescent="0.2">
      <c r="A477" s="20">
        <f t="shared" si="12"/>
        <v>636</v>
      </c>
      <c r="B477" s="26">
        <v>143.6</v>
      </c>
    </row>
    <row r="478" spans="1:2" x14ac:dyDescent="0.2">
      <c r="A478" s="20">
        <f t="shared" si="12"/>
        <v>637</v>
      </c>
      <c r="B478" s="26">
        <v>144</v>
      </c>
    </row>
    <row r="479" spans="1:2" x14ac:dyDescent="0.2">
      <c r="A479" s="20">
        <f t="shared" si="12"/>
        <v>638</v>
      </c>
      <c r="B479" s="26">
        <v>144.4</v>
      </c>
    </row>
    <row r="480" spans="1:2" x14ac:dyDescent="0.2">
      <c r="A480" s="20">
        <f t="shared" si="12"/>
        <v>639</v>
      </c>
      <c r="B480" s="26">
        <v>144.80000000000001</v>
      </c>
    </row>
    <row r="481" spans="1:2" x14ac:dyDescent="0.2">
      <c r="A481" s="20">
        <f t="shared" si="12"/>
        <v>640</v>
      </c>
      <c r="B481" s="26">
        <v>145.19999999999999</v>
      </c>
    </row>
    <row r="482" spans="1:2" x14ac:dyDescent="0.2">
      <c r="A482" s="20">
        <f t="shared" si="12"/>
        <v>641</v>
      </c>
      <c r="B482" s="26">
        <v>145.6</v>
      </c>
    </row>
    <row r="483" spans="1:2" x14ac:dyDescent="0.2">
      <c r="A483" s="20">
        <f t="shared" si="12"/>
        <v>642</v>
      </c>
      <c r="B483" s="26">
        <v>146</v>
      </c>
    </row>
    <row r="484" spans="1:2" x14ac:dyDescent="0.2">
      <c r="A484" s="20">
        <f t="shared" si="12"/>
        <v>643</v>
      </c>
      <c r="B484" s="26">
        <v>146.4</v>
      </c>
    </row>
    <row r="485" spans="1:2" x14ac:dyDescent="0.2">
      <c r="A485" s="20">
        <f t="shared" si="12"/>
        <v>644</v>
      </c>
      <c r="B485" s="26">
        <v>146.80000000000001</v>
      </c>
    </row>
    <row r="486" spans="1:2" x14ac:dyDescent="0.2">
      <c r="A486" s="20">
        <f t="shared" si="12"/>
        <v>645</v>
      </c>
      <c r="B486" s="26">
        <v>147.19999999999999</v>
      </c>
    </row>
    <row r="487" spans="1:2" x14ac:dyDescent="0.2">
      <c r="A487" s="20">
        <f t="shared" si="12"/>
        <v>646</v>
      </c>
      <c r="B487" s="26">
        <v>147.6</v>
      </c>
    </row>
    <row r="488" spans="1:2" x14ac:dyDescent="0.2">
      <c r="A488" s="20">
        <f t="shared" si="12"/>
        <v>647</v>
      </c>
      <c r="B488" s="26">
        <v>148</v>
      </c>
    </row>
    <row r="489" spans="1:2" x14ac:dyDescent="0.2">
      <c r="A489" s="20">
        <f t="shared" si="12"/>
        <v>648</v>
      </c>
      <c r="B489" s="26">
        <v>148.4</v>
      </c>
    </row>
    <row r="490" spans="1:2" x14ac:dyDescent="0.2">
      <c r="A490" s="20">
        <f t="shared" si="12"/>
        <v>649</v>
      </c>
      <c r="B490" s="26">
        <v>148.80000000000001</v>
      </c>
    </row>
    <row r="491" spans="1:2" x14ac:dyDescent="0.2">
      <c r="A491" s="20">
        <f t="shared" si="12"/>
        <v>650</v>
      </c>
      <c r="B491" s="26">
        <v>149.19999999999999</v>
      </c>
    </row>
    <row r="492" spans="1:2" x14ac:dyDescent="0.2">
      <c r="A492" s="20">
        <f t="shared" si="12"/>
        <v>651</v>
      </c>
      <c r="B492" s="26">
        <v>149.6</v>
      </c>
    </row>
    <row r="493" spans="1:2" x14ac:dyDescent="0.2">
      <c r="A493" s="20">
        <f t="shared" si="12"/>
        <v>652</v>
      </c>
      <c r="B493" s="26">
        <v>150</v>
      </c>
    </row>
    <row r="494" spans="1:2" x14ac:dyDescent="0.2">
      <c r="A494" s="20">
        <f t="shared" si="12"/>
        <v>653</v>
      </c>
      <c r="B494" s="26">
        <v>150.4</v>
      </c>
    </row>
    <row r="495" spans="1:2" x14ac:dyDescent="0.2">
      <c r="A495" s="20">
        <f t="shared" ref="A495:A556" si="13">A494+1</f>
        <v>654</v>
      </c>
      <c r="B495" s="26">
        <v>150.80000000000001</v>
      </c>
    </row>
    <row r="496" spans="1:2" x14ac:dyDescent="0.2">
      <c r="A496" s="20">
        <f t="shared" si="13"/>
        <v>655</v>
      </c>
      <c r="B496" s="26">
        <v>151.19999999999999</v>
      </c>
    </row>
    <row r="497" spans="1:2" x14ac:dyDescent="0.2">
      <c r="A497" s="20">
        <f t="shared" si="13"/>
        <v>656</v>
      </c>
      <c r="B497" s="26">
        <v>151.6</v>
      </c>
    </row>
    <row r="498" spans="1:2" x14ac:dyDescent="0.2">
      <c r="A498" s="20">
        <f t="shared" si="13"/>
        <v>657</v>
      </c>
      <c r="B498" s="26">
        <v>152</v>
      </c>
    </row>
    <row r="499" spans="1:2" x14ac:dyDescent="0.2">
      <c r="A499" s="20">
        <f t="shared" si="13"/>
        <v>658</v>
      </c>
      <c r="B499" s="26">
        <v>152.4</v>
      </c>
    </row>
    <row r="500" spans="1:2" x14ac:dyDescent="0.2">
      <c r="A500" s="20">
        <f t="shared" si="13"/>
        <v>659</v>
      </c>
      <c r="B500" s="26">
        <v>152.80000000000001</v>
      </c>
    </row>
    <row r="501" spans="1:2" x14ac:dyDescent="0.2">
      <c r="A501" s="20">
        <f t="shared" si="13"/>
        <v>660</v>
      </c>
      <c r="B501" s="26">
        <v>153.19999999999999</v>
      </c>
    </row>
    <row r="502" spans="1:2" x14ac:dyDescent="0.2">
      <c r="A502" s="20">
        <f t="shared" si="13"/>
        <v>661</v>
      </c>
      <c r="B502" s="26">
        <v>153.6</v>
      </c>
    </row>
    <row r="503" spans="1:2" x14ac:dyDescent="0.2">
      <c r="A503" s="20">
        <f t="shared" si="13"/>
        <v>662</v>
      </c>
      <c r="B503" s="26">
        <v>154</v>
      </c>
    </row>
    <row r="504" spans="1:2" x14ac:dyDescent="0.2">
      <c r="A504" s="20">
        <f t="shared" si="13"/>
        <v>663</v>
      </c>
      <c r="B504" s="26">
        <v>154.4</v>
      </c>
    </row>
    <row r="505" spans="1:2" x14ac:dyDescent="0.2">
      <c r="A505" s="20">
        <f t="shared" si="13"/>
        <v>664</v>
      </c>
      <c r="B505" s="26">
        <v>154.80000000000001</v>
      </c>
    </row>
    <row r="506" spans="1:2" x14ac:dyDescent="0.2">
      <c r="A506" s="20">
        <f t="shared" si="13"/>
        <v>665</v>
      </c>
      <c r="B506" s="26">
        <v>155.19999999999999</v>
      </c>
    </row>
    <row r="507" spans="1:2" x14ac:dyDescent="0.2">
      <c r="A507" s="20">
        <f t="shared" si="13"/>
        <v>666</v>
      </c>
      <c r="B507" s="26">
        <v>155.6</v>
      </c>
    </row>
    <row r="508" spans="1:2" x14ac:dyDescent="0.2">
      <c r="A508" s="20">
        <f t="shared" si="13"/>
        <v>667</v>
      </c>
      <c r="B508" s="26">
        <v>156</v>
      </c>
    </row>
    <row r="509" spans="1:2" x14ac:dyDescent="0.2">
      <c r="A509" s="20">
        <f t="shared" si="13"/>
        <v>668</v>
      </c>
      <c r="B509" s="26">
        <v>156.4</v>
      </c>
    </row>
    <row r="510" spans="1:2" x14ac:dyDescent="0.2">
      <c r="A510" s="20">
        <f t="shared" si="13"/>
        <v>669</v>
      </c>
      <c r="B510" s="26">
        <v>156.80000000000001</v>
      </c>
    </row>
    <row r="511" spans="1:2" x14ac:dyDescent="0.2">
      <c r="A511" s="20">
        <f t="shared" si="13"/>
        <v>670</v>
      </c>
      <c r="B511" s="26">
        <v>157.19999999999999</v>
      </c>
    </row>
    <row r="512" spans="1:2" x14ac:dyDescent="0.2">
      <c r="A512" s="20">
        <f t="shared" si="13"/>
        <v>671</v>
      </c>
      <c r="B512" s="26">
        <v>157.6</v>
      </c>
    </row>
    <row r="513" spans="1:2" x14ac:dyDescent="0.2">
      <c r="A513" s="20">
        <f t="shared" si="13"/>
        <v>672</v>
      </c>
      <c r="B513" s="26">
        <v>158</v>
      </c>
    </row>
    <row r="514" spans="1:2" x14ac:dyDescent="0.2">
      <c r="A514" s="20">
        <f t="shared" si="13"/>
        <v>673</v>
      </c>
      <c r="B514" s="26">
        <v>158.4</v>
      </c>
    </row>
    <row r="515" spans="1:2" x14ac:dyDescent="0.2">
      <c r="A515" s="20">
        <f t="shared" si="13"/>
        <v>674</v>
      </c>
      <c r="B515" s="26">
        <v>158.80000000000001</v>
      </c>
    </row>
    <row r="516" spans="1:2" x14ac:dyDescent="0.2">
      <c r="A516" s="20">
        <f t="shared" si="13"/>
        <v>675</v>
      </c>
      <c r="B516" s="26">
        <v>159.19999999999999</v>
      </c>
    </row>
    <row r="517" spans="1:2" x14ac:dyDescent="0.2">
      <c r="A517" s="20">
        <f t="shared" si="13"/>
        <v>676</v>
      </c>
      <c r="B517" s="26">
        <v>159.6</v>
      </c>
    </row>
    <row r="518" spans="1:2" x14ac:dyDescent="0.2">
      <c r="A518" s="20">
        <f t="shared" si="13"/>
        <v>677</v>
      </c>
      <c r="B518" s="26">
        <v>160</v>
      </c>
    </row>
    <row r="519" spans="1:2" x14ac:dyDescent="0.2">
      <c r="A519" s="20">
        <f t="shared" si="13"/>
        <v>678</v>
      </c>
      <c r="B519" s="26">
        <v>160.4</v>
      </c>
    </row>
    <row r="520" spans="1:2" x14ac:dyDescent="0.2">
      <c r="A520" s="20">
        <f t="shared" si="13"/>
        <v>679</v>
      </c>
      <c r="B520" s="26">
        <v>160.80000000000001</v>
      </c>
    </row>
    <row r="521" spans="1:2" x14ac:dyDescent="0.2">
      <c r="A521" s="20">
        <f t="shared" si="13"/>
        <v>680</v>
      </c>
      <c r="B521" s="26">
        <v>161.19999999999999</v>
      </c>
    </row>
    <row r="522" spans="1:2" x14ac:dyDescent="0.2">
      <c r="A522" s="20">
        <f t="shared" si="13"/>
        <v>681</v>
      </c>
      <c r="B522" s="26">
        <v>161.6</v>
      </c>
    </row>
    <row r="523" spans="1:2" x14ac:dyDescent="0.2">
      <c r="A523" s="20">
        <f t="shared" si="13"/>
        <v>682</v>
      </c>
      <c r="B523" s="26">
        <v>162</v>
      </c>
    </row>
    <row r="524" spans="1:2" x14ac:dyDescent="0.2">
      <c r="A524" s="20">
        <f t="shared" si="13"/>
        <v>683</v>
      </c>
      <c r="B524" s="26">
        <v>162.4</v>
      </c>
    </row>
    <row r="525" spans="1:2" x14ac:dyDescent="0.2">
      <c r="A525" s="20">
        <f t="shared" si="13"/>
        <v>684</v>
      </c>
      <c r="B525" s="26">
        <v>162.80000000000001</v>
      </c>
    </row>
    <row r="526" spans="1:2" x14ac:dyDescent="0.2">
      <c r="A526" s="20">
        <f t="shared" si="13"/>
        <v>685</v>
      </c>
      <c r="B526" s="26">
        <v>163.19999999999999</v>
      </c>
    </row>
    <row r="527" spans="1:2" x14ac:dyDescent="0.2">
      <c r="A527" s="20">
        <f t="shared" si="13"/>
        <v>686</v>
      </c>
      <c r="B527" s="26">
        <v>163.6</v>
      </c>
    </row>
    <row r="528" spans="1:2" x14ac:dyDescent="0.2">
      <c r="A528" s="20">
        <f t="shared" si="13"/>
        <v>687</v>
      </c>
      <c r="B528" s="26">
        <v>164</v>
      </c>
    </row>
    <row r="529" spans="1:2" x14ac:dyDescent="0.2">
      <c r="A529" s="20">
        <f t="shared" si="13"/>
        <v>688</v>
      </c>
      <c r="B529" s="26">
        <v>164.4</v>
      </c>
    </row>
    <row r="530" spans="1:2" x14ac:dyDescent="0.2">
      <c r="A530" s="20">
        <f t="shared" si="13"/>
        <v>689</v>
      </c>
      <c r="B530" s="26">
        <v>164.8</v>
      </c>
    </row>
    <row r="531" spans="1:2" x14ac:dyDescent="0.2">
      <c r="A531" s="20">
        <f t="shared" si="13"/>
        <v>690</v>
      </c>
      <c r="B531" s="26">
        <v>165.2</v>
      </c>
    </row>
    <row r="532" spans="1:2" x14ac:dyDescent="0.2">
      <c r="A532" s="20">
        <f t="shared" si="13"/>
        <v>691</v>
      </c>
      <c r="B532" s="26">
        <v>165.6</v>
      </c>
    </row>
    <row r="533" spans="1:2" x14ac:dyDescent="0.2">
      <c r="A533" s="20">
        <f t="shared" si="13"/>
        <v>692</v>
      </c>
      <c r="B533" s="26">
        <v>166</v>
      </c>
    </row>
    <row r="534" spans="1:2" x14ac:dyDescent="0.2">
      <c r="A534" s="20">
        <f t="shared" si="13"/>
        <v>693</v>
      </c>
      <c r="B534" s="26">
        <v>166.4</v>
      </c>
    </row>
    <row r="535" spans="1:2" x14ac:dyDescent="0.2">
      <c r="A535" s="20">
        <f t="shared" si="13"/>
        <v>694</v>
      </c>
      <c r="B535" s="26">
        <v>166.8</v>
      </c>
    </row>
    <row r="536" spans="1:2" x14ac:dyDescent="0.2">
      <c r="A536" s="20">
        <f t="shared" si="13"/>
        <v>695</v>
      </c>
      <c r="B536" s="26">
        <v>167.2</v>
      </c>
    </row>
    <row r="537" spans="1:2" x14ac:dyDescent="0.2">
      <c r="A537" s="20">
        <f t="shared" si="13"/>
        <v>696</v>
      </c>
      <c r="B537" s="26">
        <v>167.6</v>
      </c>
    </row>
    <row r="538" spans="1:2" x14ac:dyDescent="0.2">
      <c r="A538" s="20">
        <f t="shared" si="13"/>
        <v>697</v>
      </c>
      <c r="B538" s="26">
        <v>168</v>
      </c>
    </row>
    <row r="539" spans="1:2" x14ac:dyDescent="0.2">
      <c r="A539" s="20">
        <f t="shared" si="13"/>
        <v>698</v>
      </c>
      <c r="B539" s="26">
        <v>168.4</v>
      </c>
    </row>
    <row r="540" spans="1:2" x14ac:dyDescent="0.2">
      <c r="A540" s="20">
        <f t="shared" si="13"/>
        <v>699</v>
      </c>
      <c r="B540" s="26">
        <v>168.8</v>
      </c>
    </row>
    <row r="541" spans="1:2" x14ac:dyDescent="0.2">
      <c r="A541" s="20">
        <f t="shared" si="13"/>
        <v>700</v>
      </c>
      <c r="B541" s="26">
        <v>169.2</v>
      </c>
    </row>
    <row r="542" spans="1:2" x14ac:dyDescent="0.2">
      <c r="A542" s="20">
        <f t="shared" si="13"/>
        <v>701</v>
      </c>
      <c r="B542" s="26">
        <v>169.6</v>
      </c>
    </row>
    <row r="543" spans="1:2" x14ac:dyDescent="0.2">
      <c r="A543" s="20">
        <f t="shared" si="13"/>
        <v>702</v>
      </c>
      <c r="B543" s="26">
        <v>170</v>
      </c>
    </row>
    <row r="544" spans="1:2" x14ac:dyDescent="0.2">
      <c r="A544" s="20">
        <f t="shared" si="13"/>
        <v>703</v>
      </c>
      <c r="B544" s="26">
        <v>170.4</v>
      </c>
    </row>
    <row r="545" spans="1:2" x14ac:dyDescent="0.2">
      <c r="A545" s="20">
        <f t="shared" si="13"/>
        <v>704</v>
      </c>
      <c r="B545" s="26">
        <v>170.8</v>
      </c>
    </row>
    <row r="546" spans="1:2" x14ac:dyDescent="0.2">
      <c r="A546" s="20">
        <f t="shared" si="13"/>
        <v>705</v>
      </c>
      <c r="B546" s="26">
        <v>171.2</v>
      </c>
    </row>
    <row r="547" spans="1:2" x14ac:dyDescent="0.2">
      <c r="A547" s="20">
        <f t="shared" si="13"/>
        <v>706</v>
      </c>
      <c r="B547" s="26">
        <v>171.6</v>
      </c>
    </row>
    <row r="548" spans="1:2" x14ac:dyDescent="0.2">
      <c r="A548" s="20">
        <f t="shared" si="13"/>
        <v>707</v>
      </c>
      <c r="B548" s="26">
        <v>172</v>
      </c>
    </row>
    <row r="549" spans="1:2" x14ac:dyDescent="0.2">
      <c r="A549" s="20">
        <f t="shared" si="13"/>
        <v>708</v>
      </c>
      <c r="B549" s="26">
        <v>172.4</v>
      </c>
    </row>
    <row r="550" spans="1:2" x14ac:dyDescent="0.2">
      <c r="A550" s="20">
        <f t="shared" si="13"/>
        <v>709</v>
      </c>
      <c r="B550" s="26">
        <v>172.8</v>
      </c>
    </row>
    <row r="551" spans="1:2" x14ac:dyDescent="0.2">
      <c r="A551" s="20">
        <f t="shared" si="13"/>
        <v>710</v>
      </c>
      <c r="B551" s="26">
        <v>173.2</v>
      </c>
    </row>
    <row r="552" spans="1:2" x14ac:dyDescent="0.2">
      <c r="A552" s="20">
        <f t="shared" si="13"/>
        <v>711</v>
      </c>
      <c r="B552" s="26">
        <v>173.6</v>
      </c>
    </row>
    <row r="553" spans="1:2" x14ac:dyDescent="0.2">
      <c r="A553" s="20">
        <f t="shared" si="13"/>
        <v>712</v>
      </c>
      <c r="B553" s="26">
        <v>174</v>
      </c>
    </row>
    <row r="554" spans="1:2" x14ac:dyDescent="0.2">
      <c r="A554" s="20">
        <f t="shared" si="13"/>
        <v>713</v>
      </c>
      <c r="B554" s="26">
        <v>174.4</v>
      </c>
    </row>
    <row r="555" spans="1:2" x14ac:dyDescent="0.2">
      <c r="A555" s="20">
        <f t="shared" si="13"/>
        <v>714</v>
      </c>
      <c r="B555" s="26">
        <v>174.8</v>
      </c>
    </row>
    <row r="556" spans="1:2" x14ac:dyDescent="0.2">
      <c r="A556" s="20">
        <f t="shared" si="13"/>
        <v>715</v>
      </c>
      <c r="B556" s="26">
        <v>175.2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N556"/>
  <sheetViews>
    <sheetView zoomScale="85" zoomScaleNormal="85" workbookViewId="0">
      <selection activeCell="L14" sqref="L14"/>
    </sheetView>
  </sheetViews>
  <sheetFormatPr defaultColWidth="9.14453125" defaultRowHeight="15" x14ac:dyDescent="0.2"/>
  <cols>
    <col min="1" max="2" width="9.4140625" style="14" customWidth="1"/>
    <col min="3" max="3" width="2.6875" style="14" customWidth="1"/>
    <col min="4" max="5" width="9.4140625" style="14" customWidth="1"/>
    <col min="6" max="6" width="2.6875" style="14" customWidth="1"/>
    <col min="7" max="8" width="9.4140625" style="14" customWidth="1"/>
    <col min="9" max="9" width="2.6875" style="14" customWidth="1"/>
    <col min="10" max="11" width="9.4140625" style="14" customWidth="1"/>
    <col min="12" max="16384" width="9.14453125" style="15"/>
  </cols>
  <sheetData>
    <row r="1" spans="1:11" ht="21" thickBot="1" x14ac:dyDescent="0.3">
      <c r="A1" s="13" t="s">
        <v>6</v>
      </c>
      <c r="G1" s="22" t="s">
        <v>7</v>
      </c>
      <c r="H1" s="23"/>
      <c r="I1" s="23"/>
      <c r="J1" s="24">
        <f>ROUNDDOWN('XCT (100)'!$G$1,0)</f>
        <v>4</v>
      </c>
      <c r="K1" s="25">
        <f>('XCT (100)'!$G$1-ROUNDDOWN('XCT (100)'!$G$1,0))*100</f>
        <v>33.000000000000007</v>
      </c>
    </row>
    <row r="3" spans="1:11" x14ac:dyDescent="0.2">
      <c r="A3" s="16">
        <f t="shared" ref="A3:A66" si="0">A4-1</f>
        <v>158</v>
      </c>
      <c r="B3" s="26">
        <f t="shared" ref="B3:B51" si="1">B4-0.4</f>
        <v>-39.999999999999929</v>
      </c>
    </row>
    <row r="4" spans="1:11" x14ac:dyDescent="0.2">
      <c r="A4" s="16">
        <f t="shared" si="0"/>
        <v>159</v>
      </c>
      <c r="B4" s="26">
        <f t="shared" si="1"/>
        <v>-39.59999999999993</v>
      </c>
    </row>
    <row r="5" spans="1:11" x14ac:dyDescent="0.2">
      <c r="A5" s="16">
        <f t="shared" si="0"/>
        <v>160</v>
      </c>
      <c r="B5" s="26">
        <f t="shared" si="1"/>
        <v>-39.199999999999932</v>
      </c>
    </row>
    <row r="6" spans="1:11" x14ac:dyDescent="0.2">
      <c r="A6" s="16">
        <f t="shared" si="0"/>
        <v>161</v>
      </c>
      <c r="B6" s="26">
        <f t="shared" si="1"/>
        <v>-38.799999999999933</v>
      </c>
    </row>
    <row r="7" spans="1:11" x14ac:dyDescent="0.2">
      <c r="A7" s="16">
        <f t="shared" si="0"/>
        <v>162</v>
      </c>
      <c r="B7" s="26">
        <f t="shared" si="1"/>
        <v>-38.399999999999935</v>
      </c>
    </row>
    <row r="8" spans="1:11" x14ac:dyDescent="0.2">
      <c r="A8" s="16">
        <f t="shared" si="0"/>
        <v>163</v>
      </c>
      <c r="B8" s="26">
        <f t="shared" si="1"/>
        <v>-37.999999999999936</v>
      </c>
    </row>
    <row r="9" spans="1:11" x14ac:dyDescent="0.2">
      <c r="A9" s="16">
        <f t="shared" si="0"/>
        <v>164</v>
      </c>
      <c r="B9" s="26">
        <f t="shared" si="1"/>
        <v>-37.599999999999937</v>
      </c>
    </row>
    <row r="10" spans="1:11" x14ac:dyDescent="0.2">
      <c r="A10" s="16">
        <f t="shared" si="0"/>
        <v>165</v>
      </c>
      <c r="B10" s="26">
        <f t="shared" si="1"/>
        <v>-37.199999999999939</v>
      </c>
    </row>
    <row r="11" spans="1:11" x14ac:dyDescent="0.2">
      <c r="A11" s="16">
        <f t="shared" si="0"/>
        <v>166</v>
      </c>
      <c r="B11" s="26">
        <f t="shared" si="1"/>
        <v>-36.79999999999994</v>
      </c>
    </row>
    <row r="12" spans="1:11" x14ac:dyDescent="0.2">
      <c r="A12" s="16">
        <f t="shared" si="0"/>
        <v>167</v>
      </c>
      <c r="B12" s="26">
        <f t="shared" si="1"/>
        <v>-36.399999999999942</v>
      </c>
    </row>
    <row r="13" spans="1:11" x14ac:dyDescent="0.2">
      <c r="A13" s="16">
        <f t="shared" si="0"/>
        <v>168</v>
      </c>
      <c r="B13" s="26">
        <f t="shared" si="1"/>
        <v>-35.999999999999943</v>
      </c>
    </row>
    <row r="14" spans="1:11" x14ac:dyDescent="0.2">
      <c r="A14" s="16">
        <f t="shared" si="0"/>
        <v>169</v>
      </c>
      <c r="B14" s="26">
        <f t="shared" si="1"/>
        <v>-35.599999999999945</v>
      </c>
    </row>
    <row r="15" spans="1:11" x14ac:dyDescent="0.2">
      <c r="A15" s="16">
        <f t="shared" si="0"/>
        <v>170</v>
      </c>
      <c r="B15" s="26">
        <f t="shared" si="1"/>
        <v>-35.199999999999946</v>
      </c>
    </row>
    <row r="16" spans="1:11" x14ac:dyDescent="0.2">
      <c r="A16" s="16">
        <f t="shared" si="0"/>
        <v>171</v>
      </c>
      <c r="B16" s="26">
        <f t="shared" si="1"/>
        <v>-34.799999999999947</v>
      </c>
    </row>
    <row r="17" spans="1:2" x14ac:dyDescent="0.2">
      <c r="A17" s="16">
        <f t="shared" si="0"/>
        <v>172</v>
      </c>
      <c r="B17" s="26">
        <f t="shared" si="1"/>
        <v>-34.399999999999949</v>
      </c>
    </row>
    <row r="18" spans="1:2" x14ac:dyDescent="0.2">
      <c r="A18" s="16">
        <f t="shared" si="0"/>
        <v>173</v>
      </c>
      <c r="B18" s="26">
        <f t="shared" si="1"/>
        <v>-33.99999999999995</v>
      </c>
    </row>
    <row r="19" spans="1:2" x14ac:dyDescent="0.2">
      <c r="A19" s="16">
        <f t="shared" si="0"/>
        <v>174</v>
      </c>
      <c r="B19" s="26">
        <f t="shared" si="1"/>
        <v>-33.599999999999952</v>
      </c>
    </row>
    <row r="20" spans="1:2" x14ac:dyDescent="0.2">
      <c r="A20" s="16">
        <f t="shared" si="0"/>
        <v>175</v>
      </c>
      <c r="B20" s="26">
        <f t="shared" si="1"/>
        <v>-33.199999999999953</v>
      </c>
    </row>
    <row r="21" spans="1:2" x14ac:dyDescent="0.2">
      <c r="A21" s="16">
        <f t="shared" si="0"/>
        <v>176</v>
      </c>
      <c r="B21" s="26">
        <f t="shared" si="1"/>
        <v>-32.799999999999955</v>
      </c>
    </row>
    <row r="22" spans="1:2" x14ac:dyDescent="0.2">
      <c r="A22" s="16">
        <f t="shared" si="0"/>
        <v>177</v>
      </c>
      <c r="B22" s="26">
        <f t="shared" si="1"/>
        <v>-32.399999999999956</v>
      </c>
    </row>
    <row r="23" spans="1:2" x14ac:dyDescent="0.2">
      <c r="A23" s="16">
        <f t="shared" si="0"/>
        <v>178</v>
      </c>
      <c r="B23" s="26">
        <f t="shared" si="1"/>
        <v>-31.999999999999957</v>
      </c>
    </row>
    <row r="24" spans="1:2" x14ac:dyDescent="0.2">
      <c r="A24" s="16">
        <f t="shared" si="0"/>
        <v>179</v>
      </c>
      <c r="B24" s="26">
        <f t="shared" si="1"/>
        <v>-31.599999999999959</v>
      </c>
    </row>
    <row r="25" spans="1:2" x14ac:dyDescent="0.2">
      <c r="A25" s="16">
        <f t="shared" si="0"/>
        <v>180</v>
      </c>
      <c r="B25" s="26">
        <f t="shared" si="1"/>
        <v>-31.19999999999996</v>
      </c>
    </row>
    <row r="26" spans="1:2" x14ac:dyDescent="0.2">
      <c r="A26" s="16">
        <f t="shared" si="0"/>
        <v>181</v>
      </c>
      <c r="B26" s="26">
        <f t="shared" si="1"/>
        <v>-30.799999999999962</v>
      </c>
    </row>
    <row r="27" spans="1:2" x14ac:dyDescent="0.2">
      <c r="A27" s="16">
        <f t="shared" si="0"/>
        <v>182</v>
      </c>
      <c r="B27" s="26">
        <f t="shared" si="1"/>
        <v>-30.399999999999963</v>
      </c>
    </row>
    <row r="28" spans="1:2" x14ac:dyDescent="0.2">
      <c r="A28" s="16">
        <f t="shared" si="0"/>
        <v>183</v>
      </c>
      <c r="B28" s="26">
        <f t="shared" si="1"/>
        <v>-29.999999999999964</v>
      </c>
    </row>
    <row r="29" spans="1:2" x14ac:dyDescent="0.2">
      <c r="A29" s="16">
        <f t="shared" si="0"/>
        <v>184</v>
      </c>
      <c r="B29" s="26">
        <f t="shared" si="1"/>
        <v>-29.599999999999966</v>
      </c>
    </row>
    <row r="30" spans="1:2" x14ac:dyDescent="0.2">
      <c r="A30" s="16">
        <f t="shared" si="0"/>
        <v>185</v>
      </c>
      <c r="B30" s="26">
        <f t="shared" si="1"/>
        <v>-29.199999999999967</v>
      </c>
    </row>
    <row r="31" spans="1:2" x14ac:dyDescent="0.2">
      <c r="A31" s="16">
        <f t="shared" si="0"/>
        <v>186</v>
      </c>
      <c r="B31" s="26">
        <f t="shared" si="1"/>
        <v>-28.799999999999969</v>
      </c>
    </row>
    <row r="32" spans="1:2" x14ac:dyDescent="0.2">
      <c r="A32" s="16">
        <f t="shared" si="0"/>
        <v>187</v>
      </c>
      <c r="B32" s="26">
        <f t="shared" si="1"/>
        <v>-28.39999999999997</v>
      </c>
    </row>
    <row r="33" spans="1:2" x14ac:dyDescent="0.2">
      <c r="A33" s="16">
        <f t="shared" si="0"/>
        <v>188</v>
      </c>
      <c r="B33" s="26">
        <f t="shared" si="1"/>
        <v>-27.999999999999972</v>
      </c>
    </row>
    <row r="34" spans="1:2" x14ac:dyDescent="0.2">
      <c r="A34" s="16">
        <f t="shared" si="0"/>
        <v>189</v>
      </c>
      <c r="B34" s="26">
        <f t="shared" si="1"/>
        <v>-27.599999999999973</v>
      </c>
    </row>
    <row r="35" spans="1:2" x14ac:dyDescent="0.2">
      <c r="A35" s="16">
        <f t="shared" si="0"/>
        <v>190</v>
      </c>
      <c r="B35" s="26">
        <f t="shared" si="1"/>
        <v>-27.199999999999974</v>
      </c>
    </row>
    <row r="36" spans="1:2" x14ac:dyDescent="0.2">
      <c r="A36" s="16">
        <f t="shared" si="0"/>
        <v>191</v>
      </c>
      <c r="B36" s="26">
        <f t="shared" si="1"/>
        <v>-26.799999999999976</v>
      </c>
    </row>
    <row r="37" spans="1:2" x14ac:dyDescent="0.2">
      <c r="A37" s="16">
        <f t="shared" si="0"/>
        <v>192</v>
      </c>
      <c r="B37" s="26">
        <f t="shared" si="1"/>
        <v>-26.399999999999977</v>
      </c>
    </row>
    <row r="38" spans="1:2" x14ac:dyDescent="0.2">
      <c r="A38" s="16">
        <f t="shared" si="0"/>
        <v>193</v>
      </c>
      <c r="B38" s="26">
        <f t="shared" si="1"/>
        <v>-25.999999999999979</v>
      </c>
    </row>
    <row r="39" spans="1:2" x14ac:dyDescent="0.2">
      <c r="A39" s="16">
        <f t="shared" si="0"/>
        <v>194</v>
      </c>
      <c r="B39" s="26">
        <f t="shared" si="1"/>
        <v>-25.59999999999998</v>
      </c>
    </row>
    <row r="40" spans="1:2" x14ac:dyDescent="0.2">
      <c r="A40" s="16">
        <f t="shared" si="0"/>
        <v>195</v>
      </c>
      <c r="B40" s="26">
        <f t="shared" si="1"/>
        <v>-25.199999999999982</v>
      </c>
    </row>
    <row r="41" spans="1:2" x14ac:dyDescent="0.2">
      <c r="A41" s="16">
        <f t="shared" si="0"/>
        <v>196</v>
      </c>
      <c r="B41" s="26">
        <f t="shared" si="1"/>
        <v>-24.799999999999983</v>
      </c>
    </row>
    <row r="42" spans="1:2" x14ac:dyDescent="0.2">
      <c r="A42" s="16">
        <f t="shared" si="0"/>
        <v>197</v>
      </c>
      <c r="B42" s="26">
        <f t="shared" si="1"/>
        <v>-24.399999999999984</v>
      </c>
    </row>
    <row r="43" spans="1:2" x14ac:dyDescent="0.2">
      <c r="A43" s="16">
        <f t="shared" si="0"/>
        <v>198</v>
      </c>
      <c r="B43" s="26">
        <f t="shared" si="1"/>
        <v>-23.999999999999986</v>
      </c>
    </row>
    <row r="44" spans="1:2" x14ac:dyDescent="0.2">
      <c r="A44" s="16">
        <f t="shared" si="0"/>
        <v>199</v>
      </c>
      <c r="B44" s="26">
        <f t="shared" si="1"/>
        <v>-23.599999999999987</v>
      </c>
    </row>
    <row r="45" spans="1:2" x14ac:dyDescent="0.2">
      <c r="A45" s="16">
        <f t="shared" si="0"/>
        <v>200</v>
      </c>
      <c r="B45" s="26">
        <f t="shared" si="1"/>
        <v>-23.199999999999989</v>
      </c>
    </row>
    <row r="46" spans="1:2" x14ac:dyDescent="0.2">
      <c r="A46" s="16">
        <f t="shared" si="0"/>
        <v>201</v>
      </c>
      <c r="B46" s="26">
        <f t="shared" si="1"/>
        <v>-22.79999999999999</v>
      </c>
    </row>
    <row r="47" spans="1:2" x14ac:dyDescent="0.2">
      <c r="A47" s="16">
        <f t="shared" si="0"/>
        <v>202</v>
      </c>
      <c r="B47" s="26">
        <f t="shared" si="1"/>
        <v>-22.399999999999991</v>
      </c>
    </row>
    <row r="48" spans="1:2" x14ac:dyDescent="0.2">
      <c r="A48" s="16">
        <f t="shared" si="0"/>
        <v>203</v>
      </c>
      <c r="B48" s="26">
        <f t="shared" si="1"/>
        <v>-21.999999999999993</v>
      </c>
    </row>
    <row r="49" spans="1:2" x14ac:dyDescent="0.2">
      <c r="A49" s="16">
        <f t="shared" si="0"/>
        <v>204</v>
      </c>
      <c r="B49" s="26">
        <f t="shared" si="1"/>
        <v>-21.599999999999994</v>
      </c>
    </row>
    <row r="50" spans="1:2" x14ac:dyDescent="0.2">
      <c r="A50" s="16">
        <f t="shared" si="0"/>
        <v>205</v>
      </c>
      <c r="B50" s="26">
        <f t="shared" si="1"/>
        <v>-21.199999999999996</v>
      </c>
    </row>
    <row r="51" spans="1:2" x14ac:dyDescent="0.2">
      <c r="A51" s="16">
        <f t="shared" si="0"/>
        <v>206</v>
      </c>
      <c r="B51" s="26">
        <f t="shared" si="1"/>
        <v>-20.799999999999997</v>
      </c>
    </row>
    <row r="52" spans="1:2" x14ac:dyDescent="0.2">
      <c r="A52" s="16">
        <f t="shared" si="0"/>
        <v>207</v>
      </c>
      <c r="B52" s="26">
        <f>B53-0.4</f>
        <v>-20.399999999999999</v>
      </c>
    </row>
    <row r="53" spans="1:2" x14ac:dyDescent="0.2">
      <c r="A53" s="16">
        <f t="shared" si="0"/>
        <v>208</v>
      </c>
      <c r="B53" s="26">
        <v>-20</v>
      </c>
    </row>
    <row r="54" spans="1:2" x14ac:dyDescent="0.2">
      <c r="A54" s="16">
        <f t="shared" si="0"/>
        <v>209</v>
      </c>
      <c r="B54" s="26">
        <v>-19.600000000000001</v>
      </c>
    </row>
    <row r="55" spans="1:2" x14ac:dyDescent="0.2">
      <c r="A55" s="16">
        <f t="shared" si="0"/>
        <v>210</v>
      </c>
      <c r="B55" s="26">
        <v>-19.2</v>
      </c>
    </row>
    <row r="56" spans="1:2" x14ac:dyDescent="0.2">
      <c r="A56" s="16">
        <f t="shared" si="0"/>
        <v>211</v>
      </c>
      <c r="B56" s="26">
        <v>-18.8</v>
      </c>
    </row>
    <row r="57" spans="1:2" x14ac:dyDescent="0.2">
      <c r="A57" s="16">
        <f t="shared" si="0"/>
        <v>212</v>
      </c>
      <c r="B57" s="26">
        <v>-18.399999999999999</v>
      </c>
    </row>
    <row r="58" spans="1:2" x14ac:dyDescent="0.2">
      <c r="A58" s="16">
        <f t="shared" si="0"/>
        <v>213</v>
      </c>
      <c r="B58" s="26">
        <v>-18</v>
      </c>
    </row>
    <row r="59" spans="1:2" x14ac:dyDescent="0.2">
      <c r="A59" s="16">
        <f t="shared" si="0"/>
        <v>214</v>
      </c>
      <c r="B59" s="26">
        <v>-17.600000000000001</v>
      </c>
    </row>
    <row r="60" spans="1:2" x14ac:dyDescent="0.2">
      <c r="A60" s="16">
        <f t="shared" si="0"/>
        <v>215</v>
      </c>
      <c r="B60" s="26">
        <v>-17.2</v>
      </c>
    </row>
    <row r="61" spans="1:2" x14ac:dyDescent="0.2">
      <c r="A61" s="16">
        <f t="shared" si="0"/>
        <v>216</v>
      </c>
      <c r="B61" s="26">
        <v>-16.8</v>
      </c>
    </row>
    <row r="62" spans="1:2" x14ac:dyDescent="0.2">
      <c r="A62" s="16">
        <f t="shared" si="0"/>
        <v>217</v>
      </c>
      <c r="B62" s="26">
        <v>-16.399999999999999</v>
      </c>
    </row>
    <row r="63" spans="1:2" x14ac:dyDescent="0.2">
      <c r="A63" s="16">
        <f t="shared" si="0"/>
        <v>218</v>
      </c>
      <c r="B63" s="26">
        <v>-16</v>
      </c>
    </row>
    <row r="64" spans="1:2" x14ac:dyDescent="0.2">
      <c r="A64" s="16">
        <f t="shared" si="0"/>
        <v>219</v>
      </c>
      <c r="B64" s="26">
        <v>-15.6</v>
      </c>
    </row>
    <row r="65" spans="1:2" x14ac:dyDescent="0.2">
      <c r="A65" s="16">
        <f t="shared" si="0"/>
        <v>220</v>
      </c>
      <c r="B65" s="26">
        <v>-15.2</v>
      </c>
    </row>
    <row r="66" spans="1:2" x14ac:dyDescent="0.2">
      <c r="A66" s="16">
        <f t="shared" si="0"/>
        <v>221</v>
      </c>
      <c r="B66" s="26">
        <v>-14.8</v>
      </c>
    </row>
    <row r="67" spans="1:2" x14ac:dyDescent="0.2">
      <c r="A67" s="16">
        <f t="shared" ref="A67:A116" si="2">A68-1</f>
        <v>222</v>
      </c>
      <c r="B67" s="26">
        <v>-14.4</v>
      </c>
    </row>
    <row r="68" spans="1:2" x14ac:dyDescent="0.2">
      <c r="A68" s="16">
        <f t="shared" si="2"/>
        <v>223</v>
      </c>
      <c r="B68" s="26">
        <v>-14</v>
      </c>
    </row>
    <row r="69" spans="1:2" x14ac:dyDescent="0.2">
      <c r="A69" s="16">
        <f t="shared" si="2"/>
        <v>224</v>
      </c>
      <c r="B69" s="26">
        <v>-13.6</v>
      </c>
    </row>
    <row r="70" spans="1:2" x14ac:dyDescent="0.2">
      <c r="A70" s="16">
        <f t="shared" si="2"/>
        <v>225</v>
      </c>
      <c r="B70" s="26">
        <v>-13.2</v>
      </c>
    </row>
    <row r="71" spans="1:2" x14ac:dyDescent="0.2">
      <c r="A71" s="16">
        <f t="shared" si="2"/>
        <v>226</v>
      </c>
      <c r="B71" s="26">
        <v>-12.8</v>
      </c>
    </row>
    <row r="72" spans="1:2" x14ac:dyDescent="0.2">
      <c r="A72" s="16">
        <f t="shared" si="2"/>
        <v>227</v>
      </c>
      <c r="B72" s="26">
        <v>-12.4</v>
      </c>
    </row>
    <row r="73" spans="1:2" x14ac:dyDescent="0.2">
      <c r="A73" s="16">
        <f t="shared" si="2"/>
        <v>228</v>
      </c>
      <c r="B73" s="26">
        <v>-12</v>
      </c>
    </row>
    <row r="74" spans="1:2" x14ac:dyDescent="0.2">
      <c r="A74" s="16">
        <f t="shared" si="2"/>
        <v>229</v>
      </c>
      <c r="B74" s="26">
        <v>-11.6</v>
      </c>
    </row>
    <row r="75" spans="1:2" x14ac:dyDescent="0.2">
      <c r="A75" s="16">
        <f t="shared" si="2"/>
        <v>230</v>
      </c>
      <c r="B75" s="26">
        <v>-11.2</v>
      </c>
    </row>
    <row r="76" spans="1:2" x14ac:dyDescent="0.2">
      <c r="A76" s="16">
        <f t="shared" si="2"/>
        <v>231</v>
      </c>
      <c r="B76" s="26">
        <v>-10.8</v>
      </c>
    </row>
    <row r="77" spans="1:2" x14ac:dyDescent="0.2">
      <c r="A77" s="16">
        <f t="shared" si="2"/>
        <v>232</v>
      </c>
      <c r="B77" s="26">
        <v>-10.4</v>
      </c>
    </row>
    <row r="78" spans="1:2" x14ac:dyDescent="0.2">
      <c r="A78" s="16">
        <f t="shared" si="2"/>
        <v>233</v>
      </c>
      <c r="B78" s="26">
        <v>-10</v>
      </c>
    </row>
    <row r="79" spans="1:2" x14ac:dyDescent="0.2">
      <c r="A79" s="16">
        <f t="shared" si="2"/>
        <v>234</v>
      </c>
      <c r="B79" s="26">
        <v>-9.6</v>
      </c>
    </row>
    <row r="80" spans="1:2" x14ac:dyDescent="0.2">
      <c r="A80" s="16">
        <f t="shared" si="2"/>
        <v>235</v>
      </c>
      <c r="B80" s="26">
        <v>-9.1999999999999993</v>
      </c>
    </row>
    <row r="81" spans="1:14" x14ac:dyDescent="0.2">
      <c r="A81" s="16">
        <f t="shared" si="2"/>
        <v>236</v>
      </c>
      <c r="B81" s="26">
        <v>-8.8000000000000007</v>
      </c>
    </row>
    <row r="82" spans="1:14" x14ac:dyDescent="0.2">
      <c r="A82" s="16">
        <f t="shared" si="2"/>
        <v>237</v>
      </c>
      <c r="B82" s="26">
        <v>-8.4</v>
      </c>
    </row>
    <row r="83" spans="1:14" x14ac:dyDescent="0.2">
      <c r="A83" s="16">
        <f t="shared" si="2"/>
        <v>238</v>
      </c>
      <c r="B83" s="26">
        <v>-8</v>
      </c>
    </row>
    <row r="84" spans="1:14" x14ac:dyDescent="0.2">
      <c r="A84" s="16">
        <f t="shared" si="2"/>
        <v>239</v>
      </c>
      <c r="B84" s="26">
        <v>-7.6</v>
      </c>
      <c r="N84" s="17"/>
    </row>
    <row r="85" spans="1:14" x14ac:dyDescent="0.2">
      <c r="A85" s="16">
        <f t="shared" si="2"/>
        <v>240</v>
      </c>
      <c r="B85" s="26">
        <v>-7.2</v>
      </c>
    </row>
    <row r="86" spans="1:14" x14ac:dyDescent="0.2">
      <c r="A86" s="16">
        <f t="shared" si="2"/>
        <v>241</v>
      </c>
      <c r="B86" s="26">
        <v>-6.8</v>
      </c>
    </row>
    <row r="87" spans="1:14" x14ac:dyDescent="0.2">
      <c r="A87" s="16">
        <f t="shared" si="2"/>
        <v>242</v>
      </c>
      <c r="B87" s="26">
        <v>-6.4</v>
      </c>
    </row>
    <row r="88" spans="1:14" x14ac:dyDescent="0.2">
      <c r="A88" s="16">
        <f t="shared" si="2"/>
        <v>243</v>
      </c>
      <c r="B88" s="26">
        <v>-6</v>
      </c>
    </row>
    <row r="89" spans="1:14" x14ac:dyDescent="0.2">
      <c r="A89" s="16">
        <f t="shared" si="2"/>
        <v>244</v>
      </c>
      <c r="B89" s="26">
        <v>-5.6</v>
      </c>
    </row>
    <row r="90" spans="1:14" x14ac:dyDescent="0.2">
      <c r="A90" s="16">
        <f t="shared" si="2"/>
        <v>245</v>
      </c>
      <c r="B90" s="26">
        <v>-5.2</v>
      </c>
    </row>
    <row r="91" spans="1:14" x14ac:dyDescent="0.2">
      <c r="A91" s="16">
        <f t="shared" si="2"/>
        <v>246</v>
      </c>
      <c r="B91" s="26">
        <v>-4.8</v>
      </c>
    </row>
    <row r="92" spans="1:14" x14ac:dyDescent="0.2">
      <c r="A92" s="16">
        <f t="shared" si="2"/>
        <v>247</v>
      </c>
      <c r="B92" s="26">
        <v>-4.4000000000000004</v>
      </c>
    </row>
    <row r="93" spans="1:14" x14ac:dyDescent="0.2">
      <c r="A93" s="16">
        <f t="shared" si="2"/>
        <v>248</v>
      </c>
      <c r="B93" s="26">
        <v>-4</v>
      </c>
    </row>
    <row r="94" spans="1:14" x14ac:dyDescent="0.2">
      <c r="A94" s="16">
        <f t="shared" si="2"/>
        <v>249</v>
      </c>
      <c r="B94" s="26">
        <v>-3.6</v>
      </c>
    </row>
    <row r="95" spans="1:14" x14ac:dyDescent="0.2">
      <c r="A95" s="16">
        <f t="shared" si="2"/>
        <v>250</v>
      </c>
      <c r="B95" s="26">
        <v>-3.2</v>
      </c>
    </row>
    <row r="96" spans="1:14" x14ac:dyDescent="0.2">
      <c r="A96" s="16">
        <f t="shared" si="2"/>
        <v>251</v>
      </c>
      <c r="B96" s="26">
        <v>-2.8</v>
      </c>
    </row>
    <row r="97" spans="1:2" x14ac:dyDescent="0.2">
      <c r="A97" s="16">
        <f t="shared" si="2"/>
        <v>252</v>
      </c>
      <c r="B97" s="26">
        <v>-2.4</v>
      </c>
    </row>
    <row r="98" spans="1:2" x14ac:dyDescent="0.2">
      <c r="A98" s="16">
        <f t="shared" si="2"/>
        <v>253</v>
      </c>
      <c r="B98" s="26">
        <v>-2</v>
      </c>
    </row>
    <row r="99" spans="1:2" x14ac:dyDescent="0.2">
      <c r="A99" s="16">
        <f t="shared" si="2"/>
        <v>254</v>
      </c>
      <c r="B99" s="26">
        <v>-1.6</v>
      </c>
    </row>
    <row r="100" spans="1:2" x14ac:dyDescent="0.2">
      <c r="A100" s="16">
        <f t="shared" si="2"/>
        <v>255</v>
      </c>
      <c r="B100" s="26">
        <v>-1.2</v>
      </c>
    </row>
    <row r="101" spans="1:2" x14ac:dyDescent="0.2">
      <c r="A101" s="16">
        <f t="shared" si="2"/>
        <v>256</v>
      </c>
      <c r="B101" s="26">
        <v>-0.8</v>
      </c>
    </row>
    <row r="102" spans="1:2" x14ac:dyDescent="0.2">
      <c r="A102" s="16">
        <f t="shared" si="2"/>
        <v>257</v>
      </c>
      <c r="B102" s="26">
        <v>-0.4</v>
      </c>
    </row>
    <row r="103" spans="1:2" x14ac:dyDescent="0.2">
      <c r="A103" s="18">
        <f t="shared" si="2"/>
        <v>258</v>
      </c>
      <c r="B103" s="27">
        <v>0</v>
      </c>
    </row>
    <row r="104" spans="1:2" x14ac:dyDescent="0.2">
      <c r="A104" s="18">
        <f t="shared" si="2"/>
        <v>259</v>
      </c>
      <c r="B104" s="27">
        <v>0</v>
      </c>
    </row>
    <row r="105" spans="1:2" x14ac:dyDescent="0.2">
      <c r="A105" s="18">
        <f t="shared" si="2"/>
        <v>260</v>
      </c>
      <c r="B105" s="27">
        <v>0</v>
      </c>
    </row>
    <row r="106" spans="1:2" x14ac:dyDescent="0.2">
      <c r="A106" s="18">
        <f t="shared" si="2"/>
        <v>261</v>
      </c>
      <c r="B106" s="27">
        <v>0</v>
      </c>
    </row>
    <row r="107" spans="1:2" x14ac:dyDescent="0.2">
      <c r="A107" s="18">
        <f t="shared" si="2"/>
        <v>262</v>
      </c>
      <c r="B107" s="27">
        <v>0</v>
      </c>
    </row>
    <row r="108" spans="1:2" x14ac:dyDescent="0.2">
      <c r="A108" s="18">
        <f t="shared" si="2"/>
        <v>263</v>
      </c>
      <c r="B108" s="27">
        <v>0</v>
      </c>
    </row>
    <row r="109" spans="1:2" x14ac:dyDescent="0.2">
      <c r="A109" s="18">
        <f t="shared" si="2"/>
        <v>264</v>
      </c>
      <c r="B109" s="27">
        <v>0</v>
      </c>
    </row>
    <row r="110" spans="1:2" x14ac:dyDescent="0.2">
      <c r="A110" s="18">
        <f t="shared" si="2"/>
        <v>265</v>
      </c>
      <c r="B110" s="27">
        <v>0</v>
      </c>
    </row>
    <row r="111" spans="1:2" x14ac:dyDescent="0.2">
      <c r="A111" s="18">
        <f t="shared" si="2"/>
        <v>266</v>
      </c>
      <c r="B111" s="27">
        <v>0</v>
      </c>
    </row>
    <row r="112" spans="1:2" x14ac:dyDescent="0.2">
      <c r="A112" s="18">
        <f t="shared" si="2"/>
        <v>267</v>
      </c>
      <c r="B112" s="27">
        <v>0</v>
      </c>
    </row>
    <row r="113" spans="1:5" x14ac:dyDescent="0.2">
      <c r="A113" s="18">
        <f t="shared" si="2"/>
        <v>268</v>
      </c>
      <c r="B113" s="27">
        <v>0</v>
      </c>
    </row>
    <row r="114" spans="1:5" x14ac:dyDescent="0.2">
      <c r="A114" s="18">
        <f t="shared" si="2"/>
        <v>269</v>
      </c>
      <c r="B114" s="27">
        <v>0</v>
      </c>
    </row>
    <row r="115" spans="1:5" x14ac:dyDescent="0.2">
      <c r="A115" s="18">
        <f t="shared" si="2"/>
        <v>270</v>
      </c>
      <c r="B115" s="27">
        <v>0</v>
      </c>
    </row>
    <row r="116" spans="1:5" x14ac:dyDescent="0.2">
      <c r="A116" s="18">
        <f t="shared" si="2"/>
        <v>271</v>
      </c>
      <c r="B116" s="27">
        <v>0</v>
      </c>
    </row>
    <row r="117" spans="1:5" x14ac:dyDescent="0.2">
      <c r="A117" s="18">
        <f>A118-1</f>
        <v>272</v>
      </c>
      <c r="B117" s="27">
        <v>0</v>
      </c>
    </row>
    <row r="118" spans="1:5" x14ac:dyDescent="0.2">
      <c r="A118" s="19">
        <f>($J$1*60)+$K$1</f>
        <v>273</v>
      </c>
      <c r="B118" s="28">
        <v>0</v>
      </c>
    </row>
    <row r="119" spans="1:5" x14ac:dyDescent="0.2">
      <c r="A119" s="20">
        <f>A118+1</f>
        <v>274</v>
      </c>
      <c r="B119" s="26">
        <v>0.4</v>
      </c>
    </row>
    <row r="120" spans="1:5" x14ac:dyDescent="0.2">
      <c r="A120" s="20">
        <f t="shared" ref="A120:A183" si="3">A119+1</f>
        <v>275</v>
      </c>
      <c r="B120" s="26">
        <v>0.8</v>
      </c>
      <c r="E120" s="21"/>
    </row>
    <row r="121" spans="1:5" x14ac:dyDescent="0.2">
      <c r="A121" s="20">
        <f t="shared" si="3"/>
        <v>276</v>
      </c>
      <c r="B121" s="26">
        <v>1.2</v>
      </c>
    </row>
    <row r="122" spans="1:5" x14ac:dyDescent="0.2">
      <c r="A122" s="20">
        <f t="shared" si="3"/>
        <v>277</v>
      </c>
      <c r="B122" s="26">
        <v>1.6</v>
      </c>
    </row>
    <row r="123" spans="1:5" x14ac:dyDescent="0.2">
      <c r="A123" s="20">
        <f t="shared" si="3"/>
        <v>278</v>
      </c>
      <c r="B123" s="26">
        <v>2</v>
      </c>
    </row>
    <row r="124" spans="1:5" x14ac:dyDescent="0.2">
      <c r="A124" s="20">
        <f t="shared" si="3"/>
        <v>279</v>
      </c>
      <c r="B124" s="26">
        <v>2.4</v>
      </c>
    </row>
    <row r="125" spans="1:5" x14ac:dyDescent="0.2">
      <c r="A125" s="20">
        <f t="shared" si="3"/>
        <v>280</v>
      </c>
      <c r="B125" s="26">
        <v>2.8</v>
      </c>
    </row>
    <row r="126" spans="1:5" x14ac:dyDescent="0.2">
      <c r="A126" s="20">
        <f t="shared" si="3"/>
        <v>281</v>
      </c>
      <c r="B126" s="26">
        <v>3.2</v>
      </c>
    </row>
    <row r="127" spans="1:5" x14ac:dyDescent="0.2">
      <c r="A127" s="20">
        <f t="shared" si="3"/>
        <v>282</v>
      </c>
      <c r="B127" s="26">
        <v>3.6</v>
      </c>
    </row>
    <row r="128" spans="1:5" x14ac:dyDescent="0.2">
      <c r="A128" s="20">
        <f t="shared" si="3"/>
        <v>283</v>
      </c>
      <c r="B128" s="26">
        <v>4</v>
      </c>
    </row>
    <row r="129" spans="1:2" x14ac:dyDescent="0.2">
      <c r="A129" s="20">
        <f t="shared" si="3"/>
        <v>284</v>
      </c>
      <c r="B129" s="26">
        <v>4.4000000000000004</v>
      </c>
    </row>
    <row r="130" spans="1:2" x14ac:dyDescent="0.2">
      <c r="A130" s="20">
        <f t="shared" si="3"/>
        <v>285</v>
      </c>
      <c r="B130" s="26">
        <v>4.8</v>
      </c>
    </row>
    <row r="131" spans="1:2" x14ac:dyDescent="0.2">
      <c r="A131" s="20">
        <f t="shared" si="3"/>
        <v>286</v>
      </c>
      <c r="B131" s="26">
        <v>5.2</v>
      </c>
    </row>
    <row r="132" spans="1:2" x14ac:dyDescent="0.2">
      <c r="A132" s="20">
        <f t="shared" si="3"/>
        <v>287</v>
      </c>
      <c r="B132" s="26">
        <v>5.6</v>
      </c>
    </row>
    <row r="133" spans="1:2" x14ac:dyDescent="0.2">
      <c r="A133" s="20">
        <f t="shared" si="3"/>
        <v>288</v>
      </c>
      <c r="B133" s="26">
        <v>6</v>
      </c>
    </row>
    <row r="134" spans="1:2" x14ac:dyDescent="0.2">
      <c r="A134" s="20">
        <f t="shared" si="3"/>
        <v>289</v>
      </c>
      <c r="B134" s="26">
        <v>6.4</v>
      </c>
    </row>
    <row r="135" spans="1:2" x14ac:dyDescent="0.2">
      <c r="A135" s="20">
        <f t="shared" si="3"/>
        <v>290</v>
      </c>
      <c r="B135" s="26">
        <v>6.8</v>
      </c>
    </row>
    <row r="136" spans="1:2" x14ac:dyDescent="0.2">
      <c r="A136" s="20">
        <f t="shared" si="3"/>
        <v>291</v>
      </c>
      <c r="B136" s="26">
        <v>7.2</v>
      </c>
    </row>
    <row r="137" spans="1:2" x14ac:dyDescent="0.2">
      <c r="A137" s="20">
        <f t="shared" si="3"/>
        <v>292</v>
      </c>
      <c r="B137" s="26">
        <v>7.6</v>
      </c>
    </row>
    <row r="138" spans="1:2" x14ac:dyDescent="0.2">
      <c r="A138" s="20">
        <f t="shared" si="3"/>
        <v>293</v>
      </c>
      <c r="B138" s="26">
        <v>8</v>
      </c>
    </row>
    <row r="139" spans="1:2" x14ac:dyDescent="0.2">
      <c r="A139" s="20">
        <f t="shared" si="3"/>
        <v>294</v>
      </c>
      <c r="B139" s="26">
        <v>8.4</v>
      </c>
    </row>
    <row r="140" spans="1:2" x14ac:dyDescent="0.2">
      <c r="A140" s="20">
        <f t="shared" si="3"/>
        <v>295</v>
      </c>
      <c r="B140" s="26">
        <v>8.8000000000000007</v>
      </c>
    </row>
    <row r="141" spans="1:2" x14ac:dyDescent="0.2">
      <c r="A141" s="20">
        <f t="shared" si="3"/>
        <v>296</v>
      </c>
      <c r="B141" s="26">
        <v>9.1999999999999993</v>
      </c>
    </row>
    <row r="142" spans="1:2" x14ac:dyDescent="0.2">
      <c r="A142" s="20">
        <f t="shared" si="3"/>
        <v>297</v>
      </c>
      <c r="B142" s="26">
        <v>9.6</v>
      </c>
    </row>
    <row r="143" spans="1:2" x14ac:dyDescent="0.2">
      <c r="A143" s="20">
        <f t="shared" si="3"/>
        <v>298</v>
      </c>
      <c r="B143" s="26">
        <v>10</v>
      </c>
    </row>
    <row r="144" spans="1:2" x14ac:dyDescent="0.2">
      <c r="A144" s="20">
        <f t="shared" si="3"/>
        <v>299</v>
      </c>
      <c r="B144" s="26">
        <v>10.4</v>
      </c>
    </row>
    <row r="145" spans="1:2" x14ac:dyDescent="0.2">
      <c r="A145" s="20">
        <f t="shared" si="3"/>
        <v>300</v>
      </c>
      <c r="B145" s="26">
        <v>10.8</v>
      </c>
    </row>
    <row r="146" spans="1:2" x14ac:dyDescent="0.2">
      <c r="A146" s="20">
        <f t="shared" si="3"/>
        <v>301</v>
      </c>
      <c r="B146" s="26">
        <v>11.2</v>
      </c>
    </row>
    <row r="147" spans="1:2" x14ac:dyDescent="0.2">
      <c r="A147" s="20">
        <f t="shared" si="3"/>
        <v>302</v>
      </c>
      <c r="B147" s="26">
        <v>11.6</v>
      </c>
    </row>
    <row r="148" spans="1:2" x14ac:dyDescent="0.2">
      <c r="A148" s="20">
        <f t="shared" si="3"/>
        <v>303</v>
      </c>
      <c r="B148" s="26">
        <v>12</v>
      </c>
    </row>
    <row r="149" spans="1:2" x14ac:dyDescent="0.2">
      <c r="A149" s="20">
        <f t="shared" si="3"/>
        <v>304</v>
      </c>
      <c r="B149" s="26">
        <v>12.4</v>
      </c>
    </row>
    <row r="150" spans="1:2" x14ac:dyDescent="0.2">
      <c r="A150" s="20">
        <f t="shared" si="3"/>
        <v>305</v>
      </c>
      <c r="B150" s="26">
        <v>12.8</v>
      </c>
    </row>
    <row r="151" spans="1:2" x14ac:dyDescent="0.2">
      <c r="A151" s="20">
        <f t="shared" si="3"/>
        <v>306</v>
      </c>
      <c r="B151" s="26">
        <v>13.2</v>
      </c>
    </row>
    <row r="152" spans="1:2" x14ac:dyDescent="0.2">
      <c r="A152" s="20">
        <f t="shared" si="3"/>
        <v>307</v>
      </c>
      <c r="B152" s="26">
        <v>13.6</v>
      </c>
    </row>
    <row r="153" spans="1:2" x14ac:dyDescent="0.2">
      <c r="A153" s="20">
        <f t="shared" si="3"/>
        <v>308</v>
      </c>
      <c r="B153" s="26">
        <v>14</v>
      </c>
    </row>
    <row r="154" spans="1:2" x14ac:dyDescent="0.2">
      <c r="A154" s="20">
        <f t="shared" si="3"/>
        <v>309</v>
      </c>
      <c r="B154" s="26">
        <v>14.4</v>
      </c>
    </row>
    <row r="155" spans="1:2" x14ac:dyDescent="0.2">
      <c r="A155" s="20">
        <f t="shared" si="3"/>
        <v>310</v>
      </c>
      <c r="B155" s="26">
        <v>14.8</v>
      </c>
    </row>
    <row r="156" spans="1:2" x14ac:dyDescent="0.2">
      <c r="A156" s="20">
        <f t="shared" si="3"/>
        <v>311</v>
      </c>
      <c r="B156" s="26">
        <v>15.2</v>
      </c>
    </row>
    <row r="157" spans="1:2" x14ac:dyDescent="0.2">
      <c r="A157" s="20">
        <f t="shared" si="3"/>
        <v>312</v>
      </c>
      <c r="B157" s="26">
        <v>15.6</v>
      </c>
    </row>
    <row r="158" spans="1:2" x14ac:dyDescent="0.2">
      <c r="A158" s="20">
        <f t="shared" si="3"/>
        <v>313</v>
      </c>
      <c r="B158" s="26">
        <v>16</v>
      </c>
    </row>
    <row r="159" spans="1:2" x14ac:dyDescent="0.2">
      <c r="A159" s="20">
        <f t="shared" si="3"/>
        <v>314</v>
      </c>
      <c r="B159" s="26">
        <v>16.399999999999999</v>
      </c>
    </row>
    <row r="160" spans="1:2" x14ac:dyDescent="0.2">
      <c r="A160" s="20">
        <f t="shared" si="3"/>
        <v>315</v>
      </c>
      <c r="B160" s="26">
        <v>16.8</v>
      </c>
    </row>
    <row r="161" spans="1:2" x14ac:dyDescent="0.2">
      <c r="A161" s="20">
        <f t="shared" si="3"/>
        <v>316</v>
      </c>
      <c r="B161" s="26">
        <v>17.2</v>
      </c>
    </row>
    <row r="162" spans="1:2" x14ac:dyDescent="0.2">
      <c r="A162" s="20">
        <f t="shared" si="3"/>
        <v>317</v>
      </c>
      <c r="B162" s="26">
        <v>17.600000000000001</v>
      </c>
    </row>
    <row r="163" spans="1:2" x14ac:dyDescent="0.2">
      <c r="A163" s="20">
        <f t="shared" si="3"/>
        <v>318</v>
      </c>
      <c r="B163" s="26">
        <v>18</v>
      </c>
    </row>
    <row r="164" spans="1:2" x14ac:dyDescent="0.2">
      <c r="A164" s="20">
        <f t="shared" si="3"/>
        <v>319</v>
      </c>
      <c r="B164" s="26">
        <v>18.399999999999999</v>
      </c>
    </row>
    <row r="165" spans="1:2" x14ac:dyDescent="0.2">
      <c r="A165" s="20">
        <f t="shared" si="3"/>
        <v>320</v>
      </c>
      <c r="B165" s="26">
        <v>18.8</v>
      </c>
    </row>
    <row r="166" spans="1:2" x14ac:dyDescent="0.2">
      <c r="A166" s="20">
        <f t="shared" si="3"/>
        <v>321</v>
      </c>
      <c r="B166" s="26">
        <v>19.2</v>
      </c>
    </row>
    <row r="167" spans="1:2" x14ac:dyDescent="0.2">
      <c r="A167" s="20">
        <f t="shared" si="3"/>
        <v>322</v>
      </c>
      <c r="B167" s="26">
        <v>19.600000000000001</v>
      </c>
    </row>
    <row r="168" spans="1:2" x14ac:dyDescent="0.2">
      <c r="A168" s="20">
        <f t="shared" si="3"/>
        <v>323</v>
      </c>
      <c r="B168" s="26">
        <v>20</v>
      </c>
    </row>
    <row r="169" spans="1:2" x14ac:dyDescent="0.2">
      <c r="A169" s="20">
        <f t="shared" si="3"/>
        <v>324</v>
      </c>
      <c r="B169" s="26">
        <v>20.399999999999999</v>
      </c>
    </row>
    <row r="170" spans="1:2" x14ac:dyDescent="0.2">
      <c r="A170" s="20">
        <f t="shared" si="3"/>
        <v>325</v>
      </c>
      <c r="B170" s="26">
        <v>20.8</v>
      </c>
    </row>
    <row r="171" spans="1:2" x14ac:dyDescent="0.2">
      <c r="A171" s="20">
        <f t="shared" si="3"/>
        <v>326</v>
      </c>
      <c r="B171" s="26">
        <v>21.2</v>
      </c>
    </row>
    <row r="172" spans="1:2" x14ac:dyDescent="0.2">
      <c r="A172" s="20">
        <f t="shared" si="3"/>
        <v>327</v>
      </c>
      <c r="B172" s="26">
        <v>21.6</v>
      </c>
    </row>
    <row r="173" spans="1:2" x14ac:dyDescent="0.2">
      <c r="A173" s="20">
        <f t="shared" si="3"/>
        <v>328</v>
      </c>
      <c r="B173" s="26">
        <v>22</v>
      </c>
    </row>
    <row r="174" spans="1:2" x14ac:dyDescent="0.2">
      <c r="A174" s="20">
        <f t="shared" si="3"/>
        <v>329</v>
      </c>
      <c r="B174" s="26">
        <v>22.4</v>
      </c>
    </row>
    <row r="175" spans="1:2" x14ac:dyDescent="0.2">
      <c r="A175" s="20">
        <f t="shared" si="3"/>
        <v>330</v>
      </c>
      <c r="B175" s="26">
        <v>22.8</v>
      </c>
    </row>
    <row r="176" spans="1:2" x14ac:dyDescent="0.2">
      <c r="A176" s="20">
        <f t="shared" si="3"/>
        <v>331</v>
      </c>
      <c r="B176" s="26">
        <v>23.2</v>
      </c>
    </row>
    <row r="177" spans="1:2" x14ac:dyDescent="0.2">
      <c r="A177" s="20">
        <f t="shared" si="3"/>
        <v>332</v>
      </c>
      <c r="B177" s="26">
        <v>23.6</v>
      </c>
    </row>
    <row r="178" spans="1:2" x14ac:dyDescent="0.2">
      <c r="A178" s="20">
        <f t="shared" si="3"/>
        <v>333</v>
      </c>
      <c r="B178" s="26">
        <v>24</v>
      </c>
    </row>
    <row r="179" spans="1:2" x14ac:dyDescent="0.2">
      <c r="A179" s="20">
        <f t="shared" si="3"/>
        <v>334</v>
      </c>
      <c r="B179" s="26">
        <v>24.4</v>
      </c>
    </row>
    <row r="180" spans="1:2" x14ac:dyDescent="0.2">
      <c r="A180" s="20">
        <f t="shared" si="3"/>
        <v>335</v>
      </c>
      <c r="B180" s="26">
        <v>24.8</v>
      </c>
    </row>
    <row r="181" spans="1:2" x14ac:dyDescent="0.2">
      <c r="A181" s="20">
        <f t="shared" si="3"/>
        <v>336</v>
      </c>
      <c r="B181" s="26">
        <v>25.2</v>
      </c>
    </row>
    <row r="182" spans="1:2" x14ac:dyDescent="0.2">
      <c r="A182" s="20">
        <f t="shared" si="3"/>
        <v>337</v>
      </c>
      <c r="B182" s="26">
        <v>25.6</v>
      </c>
    </row>
    <row r="183" spans="1:2" x14ac:dyDescent="0.2">
      <c r="A183" s="20">
        <f t="shared" si="3"/>
        <v>338</v>
      </c>
      <c r="B183" s="26">
        <v>26</v>
      </c>
    </row>
    <row r="184" spans="1:2" x14ac:dyDescent="0.2">
      <c r="A184" s="20">
        <f t="shared" ref="A184:A247" si="4">A183+1</f>
        <v>339</v>
      </c>
      <c r="B184" s="26">
        <v>26.4</v>
      </c>
    </row>
    <row r="185" spans="1:2" x14ac:dyDescent="0.2">
      <c r="A185" s="20">
        <f t="shared" si="4"/>
        <v>340</v>
      </c>
      <c r="B185" s="26">
        <v>26.8</v>
      </c>
    </row>
    <row r="186" spans="1:2" x14ac:dyDescent="0.2">
      <c r="A186" s="20">
        <f t="shared" si="4"/>
        <v>341</v>
      </c>
      <c r="B186" s="26">
        <v>27.2</v>
      </c>
    </row>
    <row r="187" spans="1:2" x14ac:dyDescent="0.2">
      <c r="A187" s="20">
        <f t="shared" si="4"/>
        <v>342</v>
      </c>
      <c r="B187" s="26">
        <v>27.6</v>
      </c>
    </row>
    <row r="188" spans="1:2" x14ac:dyDescent="0.2">
      <c r="A188" s="20">
        <f t="shared" si="4"/>
        <v>343</v>
      </c>
      <c r="B188" s="26">
        <v>28</v>
      </c>
    </row>
    <row r="189" spans="1:2" x14ac:dyDescent="0.2">
      <c r="A189" s="20">
        <f t="shared" si="4"/>
        <v>344</v>
      </c>
      <c r="B189" s="26">
        <v>28.4</v>
      </c>
    </row>
    <row r="190" spans="1:2" x14ac:dyDescent="0.2">
      <c r="A190" s="20">
        <f t="shared" si="4"/>
        <v>345</v>
      </c>
      <c r="B190" s="26">
        <v>28.8</v>
      </c>
    </row>
    <row r="191" spans="1:2" x14ac:dyDescent="0.2">
      <c r="A191" s="20">
        <f t="shared" si="4"/>
        <v>346</v>
      </c>
      <c r="B191" s="26">
        <v>29.2</v>
      </c>
    </row>
    <row r="192" spans="1:2" x14ac:dyDescent="0.2">
      <c r="A192" s="20">
        <f t="shared" si="4"/>
        <v>347</v>
      </c>
      <c r="B192" s="26">
        <v>29.6</v>
      </c>
    </row>
    <row r="193" spans="1:2" x14ac:dyDescent="0.2">
      <c r="A193" s="20">
        <f t="shared" si="4"/>
        <v>348</v>
      </c>
      <c r="B193" s="26">
        <v>30</v>
      </c>
    </row>
    <row r="194" spans="1:2" x14ac:dyDescent="0.2">
      <c r="A194" s="20">
        <f t="shared" si="4"/>
        <v>349</v>
      </c>
      <c r="B194" s="26">
        <v>30.4</v>
      </c>
    </row>
    <row r="195" spans="1:2" x14ac:dyDescent="0.2">
      <c r="A195" s="20">
        <f t="shared" si="4"/>
        <v>350</v>
      </c>
      <c r="B195" s="26">
        <v>30.8</v>
      </c>
    </row>
    <row r="196" spans="1:2" x14ac:dyDescent="0.2">
      <c r="A196" s="20">
        <f t="shared" si="4"/>
        <v>351</v>
      </c>
      <c r="B196" s="26">
        <v>31.2</v>
      </c>
    </row>
    <row r="197" spans="1:2" x14ac:dyDescent="0.2">
      <c r="A197" s="20">
        <f t="shared" si="4"/>
        <v>352</v>
      </c>
      <c r="B197" s="26">
        <v>31.6</v>
      </c>
    </row>
    <row r="198" spans="1:2" x14ac:dyDescent="0.2">
      <c r="A198" s="20">
        <f t="shared" si="4"/>
        <v>353</v>
      </c>
      <c r="B198" s="26">
        <v>32</v>
      </c>
    </row>
    <row r="199" spans="1:2" x14ac:dyDescent="0.2">
      <c r="A199" s="20">
        <f t="shared" si="4"/>
        <v>354</v>
      </c>
      <c r="B199" s="26">
        <v>32.4</v>
      </c>
    </row>
    <row r="200" spans="1:2" x14ac:dyDescent="0.2">
      <c r="A200" s="20">
        <f t="shared" si="4"/>
        <v>355</v>
      </c>
      <c r="B200" s="26">
        <v>32.799999999999997</v>
      </c>
    </row>
    <row r="201" spans="1:2" x14ac:dyDescent="0.2">
      <c r="A201" s="20">
        <f t="shared" si="4"/>
        <v>356</v>
      </c>
      <c r="B201" s="26">
        <v>33.200000000000003</v>
      </c>
    </row>
    <row r="202" spans="1:2" x14ac:dyDescent="0.2">
      <c r="A202" s="20">
        <f t="shared" si="4"/>
        <v>357</v>
      </c>
      <c r="B202" s="26">
        <v>33.6</v>
      </c>
    </row>
    <row r="203" spans="1:2" x14ac:dyDescent="0.2">
      <c r="A203" s="20">
        <f t="shared" si="4"/>
        <v>358</v>
      </c>
      <c r="B203" s="26">
        <v>34</v>
      </c>
    </row>
    <row r="204" spans="1:2" x14ac:dyDescent="0.2">
      <c r="A204" s="20">
        <f t="shared" si="4"/>
        <v>359</v>
      </c>
      <c r="B204" s="26">
        <v>34.4</v>
      </c>
    </row>
    <row r="205" spans="1:2" x14ac:dyDescent="0.2">
      <c r="A205" s="20">
        <f t="shared" si="4"/>
        <v>360</v>
      </c>
      <c r="B205" s="26">
        <v>34.799999999999997</v>
      </c>
    </row>
    <row r="206" spans="1:2" x14ac:dyDescent="0.2">
      <c r="A206" s="20">
        <f t="shared" si="4"/>
        <v>361</v>
      </c>
      <c r="B206" s="26">
        <v>35.200000000000003</v>
      </c>
    </row>
    <row r="207" spans="1:2" x14ac:dyDescent="0.2">
      <c r="A207" s="20">
        <f t="shared" si="4"/>
        <v>362</v>
      </c>
      <c r="B207" s="26">
        <v>35.6</v>
      </c>
    </row>
    <row r="208" spans="1:2" x14ac:dyDescent="0.2">
      <c r="A208" s="20">
        <f t="shared" si="4"/>
        <v>363</v>
      </c>
      <c r="B208" s="26">
        <v>36</v>
      </c>
    </row>
    <row r="209" spans="1:2" x14ac:dyDescent="0.2">
      <c r="A209" s="20">
        <f t="shared" si="4"/>
        <v>364</v>
      </c>
      <c r="B209" s="26">
        <v>36.4</v>
      </c>
    </row>
    <row r="210" spans="1:2" x14ac:dyDescent="0.2">
      <c r="A210" s="20">
        <f t="shared" si="4"/>
        <v>365</v>
      </c>
      <c r="B210" s="26">
        <v>36.799999999999997</v>
      </c>
    </row>
    <row r="211" spans="1:2" x14ac:dyDescent="0.2">
      <c r="A211" s="20">
        <f t="shared" si="4"/>
        <v>366</v>
      </c>
      <c r="B211" s="26">
        <v>37.200000000000003</v>
      </c>
    </row>
    <row r="212" spans="1:2" x14ac:dyDescent="0.2">
      <c r="A212" s="20">
        <f t="shared" si="4"/>
        <v>367</v>
      </c>
      <c r="B212" s="26">
        <v>37.6</v>
      </c>
    </row>
    <row r="213" spans="1:2" x14ac:dyDescent="0.2">
      <c r="A213" s="20">
        <f t="shared" si="4"/>
        <v>368</v>
      </c>
      <c r="B213" s="26">
        <v>38</v>
      </c>
    </row>
    <row r="214" spans="1:2" x14ac:dyDescent="0.2">
      <c r="A214" s="20">
        <f t="shared" si="4"/>
        <v>369</v>
      </c>
      <c r="B214" s="26">
        <v>38.4</v>
      </c>
    </row>
    <row r="215" spans="1:2" x14ac:dyDescent="0.2">
      <c r="A215" s="20">
        <f t="shared" si="4"/>
        <v>370</v>
      </c>
      <c r="B215" s="26">
        <v>38.799999999999997</v>
      </c>
    </row>
    <row r="216" spans="1:2" x14ac:dyDescent="0.2">
      <c r="A216" s="20">
        <f t="shared" si="4"/>
        <v>371</v>
      </c>
      <c r="B216" s="26">
        <v>39.200000000000003</v>
      </c>
    </row>
    <row r="217" spans="1:2" x14ac:dyDescent="0.2">
      <c r="A217" s="20">
        <f t="shared" si="4"/>
        <v>372</v>
      </c>
      <c r="B217" s="26">
        <v>39.6</v>
      </c>
    </row>
    <row r="218" spans="1:2" x14ac:dyDescent="0.2">
      <c r="A218" s="20">
        <f t="shared" si="4"/>
        <v>373</v>
      </c>
      <c r="B218" s="26">
        <v>40</v>
      </c>
    </row>
    <row r="219" spans="1:2" x14ac:dyDescent="0.2">
      <c r="A219" s="20">
        <f t="shared" si="4"/>
        <v>374</v>
      </c>
      <c r="B219" s="26">
        <v>40.4</v>
      </c>
    </row>
    <row r="220" spans="1:2" x14ac:dyDescent="0.2">
      <c r="A220" s="20">
        <f t="shared" si="4"/>
        <v>375</v>
      </c>
      <c r="B220" s="26">
        <v>40.799999999999997</v>
      </c>
    </row>
    <row r="221" spans="1:2" x14ac:dyDescent="0.2">
      <c r="A221" s="20">
        <f t="shared" si="4"/>
        <v>376</v>
      </c>
      <c r="B221" s="26">
        <v>41.2</v>
      </c>
    </row>
    <row r="222" spans="1:2" x14ac:dyDescent="0.2">
      <c r="A222" s="20">
        <f t="shared" si="4"/>
        <v>377</v>
      </c>
      <c r="B222" s="26">
        <v>41.6</v>
      </c>
    </row>
    <row r="223" spans="1:2" x14ac:dyDescent="0.2">
      <c r="A223" s="20">
        <f t="shared" si="4"/>
        <v>378</v>
      </c>
      <c r="B223" s="26">
        <v>42</v>
      </c>
    </row>
    <row r="224" spans="1:2" x14ac:dyDescent="0.2">
      <c r="A224" s="20">
        <f t="shared" si="4"/>
        <v>379</v>
      </c>
      <c r="B224" s="26">
        <v>42.4</v>
      </c>
    </row>
    <row r="225" spans="1:2" x14ac:dyDescent="0.2">
      <c r="A225" s="20">
        <f t="shared" si="4"/>
        <v>380</v>
      </c>
      <c r="B225" s="26">
        <v>42.8</v>
      </c>
    </row>
    <row r="226" spans="1:2" x14ac:dyDescent="0.2">
      <c r="A226" s="20">
        <f t="shared" si="4"/>
        <v>381</v>
      </c>
      <c r="B226" s="26">
        <v>43.2</v>
      </c>
    </row>
    <row r="227" spans="1:2" x14ac:dyDescent="0.2">
      <c r="A227" s="20">
        <f t="shared" si="4"/>
        <v>382</v>
      </c>
      <c r="B227" s="26">
        <v>43.6</v>
      </c>
    </row>
    <row r="228" spans="1:2" x14ac:dyDescent="0.2">
      <c r="A228" s="20">
        <f t="shared" si="4"/>
        <v>383</v>
      </c>
      <c r="B228" s="26">
        <v>44</v>
      </c>
    </row>
    <row r="229" spans="1:2" x14ac:dyDescent="0.2">
      <c r="A229" s="20">
        <f t="shared" si="4"/>
        <v>384</v>
      </c>
      <c r="B229" s="26">
        <v>44.4</v>
      </c>
    </row>
    <row r="230" spans="1:2" x14ac:dyDescent="0.2">
      <c r="A230" s="20">
        <f t="shared" si="4"/>
        <v>385</v>
      </c>
      <c r="B230" s="26">
        <v>44.8</v>
      </c>
    </row>
    <row r="231" spans="1:2" x14ac:dyDescent="0.2">
      <c r="A231" s="20">
        <f t="shared" si="4"/>
        <v>386</v>
      </c>
      <c r="B231" s="26">
        <v>45.2</v>
      </c>
    </row>
    <row r="232" spans="1:2" x14ac:dyDescent="0.2">
      <c r="A232" s="20">
        <f t="shared" si="4"/>
        <v>387</v>
      </c>
      <c r="B232" s="26">
        <v>45.6</v>
      </c>
    </row>
    <row r="233" spans="1:2" x14ac:dyDescent="0.2">
      <c r="A233" s="20">
        <f t="shared" si="4"/>
        <v>388</v>
      </c>
      <c r="B233" s="26">
        <v>46</v>
      </c>
    </row>
    <row r="234" spans="1:2" x14ac:dyDescent="0.2">
      <c r="A234" s="20">
        <f t="shared" si="4"/>
        <v>389</v>
      </c>
      <c r="B234" s="26">
        <v>46.4</v>
      </c>
    </row>
    <row r="235" spans="1:2" x14ac:dyDescent="0.2">
      <c r="A235" s="20">
        <f t="shared" si="4"/>
        <v>390</v>
      </c>
      <c r="B235" s="26">
        <v>46.8</v>
      </c>
    </row>
    <row r="236" spans="1:2" x14ac:dyDescent="0.2">
      <c r="A236" s="20">
        <f t="shared" si="4"/>
        <v>391</v>
      </c>
      <c r="B236" s="26">
        <v>47.2</v>
      </c>
    </row>
    <row r="237" spans="1:2" x14ac:dyDescent="0.2">
      <c r="A237" s="20">
        <f t="shared" si="4"/>
        <v>392</v>
      </c>
      <c r="B237" s="26">
        <v>47.6</v>
      </c>
    </row>
    <row r="238" spans="1:2" x14ac:dyDescent="0.2">
      <c r="A238" s="20">
        <f t="shared" si="4"/>
        <v>393</v>
      </c>
      <c r="B238" s="26">
        <v>48</v>
      </c>
    </row>
    <row r="239" spans="1:2" x14ac:dyDescent="0.2">
      <c r="A239" s="20">
        <f t="shared" si="4"/>
        <v>394</v>
      </c>
      <c r="B239" s="26">
        <v>48.4</v>
      </c>
    </row>
    <row r="240" spans="1:2" x14ac:dyDescent="0.2">
      <c r="A240" s="20">
        <f t="shared" si="4"/>
        <v>395</v>
      </c>
      <c r="B240" s="26">
        <v>48.8</v>
      </c>
    </row>
    <row r="241" spans="1:2" x14ac:dyDescent="0.2">
      <c r="A241" s="20">
        <f t="shared" si="4"/>
        <v>396</v>
      </c>
      <c r="B241" s="26">
        <v>49.2</v>
      </c>
    </row>
    <row r="242" spans="1:2" x14ac:dyDescent="0.2">
      <c r="A242" s="20">
        <f t="shared" si="4"/>
        <v>397</v>
      </c>
      <c r="B242" s="26">
        <v>49.6</v>
      </c>
    </row>
    <row r="243" spans="1:2" x14ac:dyDescent="0.2">
      <c r="A243" s="20">
        <f t="shared" si="4"/>
        <v>398</v>
      </c>
      <c r="B243" s="26">
        <v>50</v>
      </c>
    </row>
    <row r="244" spans="1:2" x14ac:dyDescent="0.2">
      <c r="A244" s="20">
        <f t="shared" si="4"/>
        <v>399</v>
      </c>
      <c r="B244" s="26">
        <v>50.4</v>
      </c>
    </row>
    <row r="245" spans="1:2" x14ac:dyDescent="0.2">
      <c r="A245" s="20">
        <f t="shared" si="4"/>
        <v>400</v>
      </c>
      <c r="B245" s="26">
        <v>50.8</v>
      </c>
    </row>
    <row r="246" spans="1:2" x14ac:dyDescent="0.2">
      <c r="A246" s="20">
        <f t="shared" si="4"/>
        <v>401</v>
      </c>
      <c r="B246" s="26">
        <v>51.2</v>
      </c>
    </row>
    <row r="247" spans="1:2" x14ac:dyDescent="0.2">
      <c r="A247" s="20">
        <f t="shared" si="4"/>
        <v>402</v>
      </c>
      <c r="B247" s="26">
        <v>51.6</v>
      </c>
    </row>
    <row r="248" spans="1:2" x14ac:dyDescent="0.2">
      <c r="A248" s="20">
        <f t="shared" ref="A248:A311" si="5">A247+1</f>
        <v>403</v>
      </c>
      <c r="B248" s="26">
        <v>52</v>
      </c>
    </row>
    <row r="249" spans="1:2" x14ac:dyDescent="0.2">
      <c r="A249" s="20">
        <f t="shared" si="5"/>
        <v>404</v>
      </c>
      <c r="B249" s="26">
        <v>52.4</v>
      </c>
    </row>
    <row r="250" spans="1:2" x14ac:dyDescent="0.2">
      <c r="A250" s="20">
        <f t="shared" si="5"/>
        <v>405</v>
      </c>
      <c r="B250" s="26">
        <v>52.8</v>
      </c>
    </row>
    <row r="251" spans="1:2" x14ac:dyDescent="0.2">
      <c r="A251" s="20">
        <f t="shared" si="5"/>
        <v>406</v>
      </c>
      <c r="B251" s="26">
        <v>53.2</v>
      </c>
    </row>
    <row r="252" spans="1:2" x14ac:dyDescent="0.2">
      <c r="A252" s="20">
        <f t="shared" si="5"/>
        <v>407</v>
      </c>
      <c r="B252" s="26">
        <v>53.6</v>
      </c>
    </row>
    <row r="253" spans="1:2" x14ac:dyDescent="0.2">
      <c r="A253" s="20">
        <f t="shared" si="5"/>
        <v>408</v>
      </c>
      <c r="B253" s="26">
        <v>54</v>
      </c>
    </row>
    <row r="254" spans="1:2" x14ac:dyDescent="0.2">
      <c r="A254" s="20">
        <f t="shared" si="5"/>
        <v>409</v>
      </c>
      <c r="B254" s="26">
        <v>54.4</v>
      </c>
    </row>
    <row r="255" spans="1:2" x14ac:dyDescent="0.2">
      <c r="A255" s="20">
        <f t="shared" si="5"/>
        <v>410</v>
      </c>
      <c r="B255" s="26">
        <v>54.8</v>
      </c>
    </row>
    <row r="256" spans="1:2" x14ac:dyDescent="0.2">
      <c r="A256" s="20">
        <f t="shared" si="5"/>
        <v>411</v>
      </c>
      <c r="B256" s="26">
        <v>55.2</v>
      </c>
    </row>
    <row r="257" spans="1:2" x14ac:dyDescent="0.2">
      <c r="A257" s="20">
        <f t="shared" si="5"/>
        <v>412</v>
      </c>
      <c r="B257" s="26">
        <v>55.6</v>
      </c>
    </row>
    <row r="258" spans="1:2" x14ac:dyDescent="0.2">
      <c r="A258" s="20">
        <f t="shared" si="5"/>
        <v>413</v>
      </c>
      <c r="B258" s="26">
        <v>56</v>
      </c>
    </row>
    <row r="259" spans="1:2" x14ac:dyDescent="0.2">
      <c r="A259" s="20">
        <f t="shared" si="5"/>
        <v>414</v>
      </c>
      <c r="B259" s="26">
        <v>56.4</v>
      </c>
    </row>
    <row r="260" spans="1:2" x14ac:dyDescent="0.2">
      <c r="A260" s="20">
        <f t="shared" si="5"/>
        <v>415</v>
      </c>
      <c r="B260" s="26">
        <v>56.8</v>
      </c>
    </row>
    <row r="261" spans="1:2" x14ac:dyDescent="0.2">
      <c r="A261" s="20">
        <f t="shared" si="5"/>
        <v>416</v>
      </c>
      <c r="B261" s="26">
        <v>57.2</v>
      </c>
    </row>
    <row r="262" spans="1:2" x14ac:dyDescent="0.2">
      <c r="A262" s="20">
        <f t="shared" si="5"/>
        <v>417</v>
      </c>
      <c r="B262" s="26">
        <v>57.6</v>
      </c>
    </row>
    <row r="263" spans="1:2" x14ac:dyDescent="0.2">
      <c r="A263" s="20">
        <f t="shared" si="5"/>
        <v>418</v>
      </c>
      <c r="B263" s="26">
        <v>58</v>
      </c>
    </row>
    <row r="264" spans="1:2" x14ac:dyDescent="0.2">
      <c r="A264" s="20">
        <f t="shared" si="5"/>
        <v>419</v>
      </c>
      <c r="B264" s="26">
        <v>58.4</v>
      </c>
    </row>
    <row r="265" spans="1:2" x14ac:dyDescent="0.2">
      <c r="A265" s="20">
        <f t="shared" si="5"/>
        <v>420</v>
      </c>
      <c r="B265" s="26">
        <v>58.8</v>
      </c>
    </row>
    <row r="266" spans="1:2" x14ac:dyDescent="0.2">
      <c r="A266" s="20">
        <f t="shared" si="5"/>
        <v>421</v>
      </c>
      <c r="B266" s="26">
        <v>59.2</v>
      </c>
    </row>
    <row r="267" spans="1:2" x14ac:dyDescent="0.2">
      <c r="A267" s="20">
        <f t="shared" si="5"/>
        <v>422</v>
      </c>
      <c r="B267" s="26">
        <v>59.6</v>
      </c>
    </row>
    <row r="268" spans="1:2" x14ac:dyDescent="0.2">
      <c r="A268" s="20">
        <f t="shared" si="5"/>
        <v>423</v>
      </c>
      <c r="B268" s="26">
        <v>59.999999999999901</v>
      </c>
    </row>
    <row r="269" spans="1:2" x14ac:dyDescent="0.2">
      <c r="A269" s="20">
        <f t="shared" si="5"/>
        <v>424</v>
      </c>
      <c r="B269" s="26">
        <v>60.399999999999899</v>
      </c>
    </row>
    <row r="270" spans="1:2" x14ac:dyDescent="0.2">
      <c r="A270" s="20">
        <f t="shared" si="5"/>
        <v>425</v>
      </c>
      <c r="B270" s="26">
        <v>60.799999999999898</v>
      </c>
    </row>
    <row r="271" spans="1:2" x14ac:dyDescent="0.2">
      <c r="A271" s="20">
        <f t="shared" si="5"/>
        <v>426</v>
      </c>
      <c r="B271" s="26">
        <v>61.199999999999903</v>
      </c>
    </row>
    <row r="272" spans="1:2" x14ac:dyDescent="0.2">
      <c r="A272" s="20">
        <f t="shared" si="5"/>
        <v>427</v>
      </c>
      <c r="B272" s="26">
        <v>61.599999999999902</v>
      </c>
    </row>
    <row r="273" spans="1:2" x14ac:dyDescent="0.2">
      <c r="A273" s="20">
        <f t="shared" si="5"/>
        <v>428</v>
      </c>
      <c r="B273" s="26">
        <v>61.999999999999901</v>
      </c>
    </row>
    <row r="274" spans="1:2" x14ac:dyDescent="0.2">
      <c r="A274" s="20">
        <f t="shared" si="5"/>
        <v>429</v>
      </c>
      <c r="B274" s="26">
        <v>62.399999999999899</v>
      </c>
    </row>
    <row r="275" spans="1:2" x14ac:dyDescent="0.2">
      <c r="A275" s="20">
        <f t="shared" si="5"/>
        <v>430</v>
      </c>
      <c r="B275" s="26">
        <v>62.799999999999898</v>
      </c>
    </row>
    <row r="276" spans="1:2" x14ac:dyDescent="0.2">
      <c r="A276" s="20">
        <f t="shared" si="5"/>
        <v>431</v>
      </c>
      <c r="B276" s="26">
        <v>63.199999999999903</v>
      </c>
    </row>
    <row r="277" spans="1:2" x14ac:dyDescent="0.2">
      <c r="A277" s="20">
        <f t="shared" si="5"/>
        <v>432</v>
      </c>
      <c r="B277" s="26">
        <v>63.599999999999902</v>
      </c>
    </row>
    <row r="278" spans="1:2" x14ac:dyDescent="0.2">
      <c r="A278" s="20">
        <f t="shared" si="5"/>
        <v>433</v>
      </c>
      <c r="B278" s="26">
        <v>63.999999999999901</v>
      </c>
    </row>
    <row r="279" spans="1:2" x14ac:dyDescent="0.2">
      <c r="A279" s="20">
        <f t="shared" si="5"/>
        <v>434</v>
      </c>
      <c r="B279" s="26">
        <v>64.399999999999906</v>
      </c>
    </row>
    <row r="280" spans="1:2" x14ac:dyDescent="0.2">
      <c r="A280" s="20">
        <f t="shared" si="5"/>
        <v>435</v>
      </c>
      <c r="B280" s="26">
        <v>64.799999999999898</v>
      </c>
    </row>
    <row r="281" spans="1:2" x14ac:dyDescent="0.2">
      <c r="A281" s="20">
        <f t="shared" si="5"/>
        <v>436</v>
      </c>
      <c r="B281" s="26">
        <v>65.199999999999903</v>
      </c>
    </row>
    <row r="282" spans="1:2" x14ac:dyDescent="0.2">
      <c r="A282" s="20">
        <f t="shared" si="5"/>
        <v>437</v>
      </c>
      <c r="B282" s="26">
        <v>65.599999999999895</v>
      </c>
    </row>
    <row r="283" spans="1:2" x14ac:dyDescent="0.2">
      <c r="A283" s="20">
        <f t="shared" si="5"/>
        <v>438</v>
      </c>
      <c r="B283" s="26">
        <v>65.999999999999901</v>
      </c>
    </row>
    <row r="284" spans="1:2" x14ac:dyDescent="0.2">
      <c r="A284" s="20">
        <f t="shared" si="5"/>
        <v>439</v>
      </c>
      <c r="B284" s="26">
        <v>66.399999999999906</v>
      </c>
    </row>
    <row r="285" spans="1:2" x14ac:dyDescent="0.2">
      <c r="A285" s="20">
        <f t="shared" si="5"/>
        <v>440</v>
      </c>
      <c r="B285" s="26">
        <v>66.799999999999898</v>
      </c>
    </row>
    <row r="286" spans="1:2" x14ac:dyDescent="0.2">
      <c r="A286" s="20">
        <f t="shared" si="5"/>
        <v>441</v>
      </c>
      <c r="B286" s="26">
        <v>67.199999999999903</v>
      </c>
    </row>
    <row r="287" spans="1:2" x14ac:dyDescent="0.2">
      <c r="A287" s="20">
        <f t="shared" si="5"/>
        <v>442</v>
      </c>
      <c r="B287" s="26">
        <v>67.599999999999895</v>
      </c>
    </row>
    <row r="288" spans="1:2" x14ac:dyDescent="0.2">
      <c r="A288" s="20">
        <f t="shared" si="5"/>
        <v>443</v>
      </c>
      <c r="B288" s="26">
        <v>67.999999999999901</v>
      </c>
    </row>
    <row r="289" spans="1:2" x14ac:dyDescent="0.2">
      <c r="A289" s="20">
        <f t="shared" si="5"/>
        <v>444</v>
      </c>
      <c r="B289" s="26">
        <v>68.399999999999906</v>
      </c>
    </row>
    <row r="290" spans="1:2" x14ac:dyDescent="0.2">
      <c r="A290" s="20">
        <f t="shared" si="5"/>
        <v>445</v>
      </c>
      <c r="B290" s="26">
        <v>68.799999999999898</v>
      </c>
    </row>
    <row r="291" spans="1:2" x14ac:dyDescent="0.2">
      <c r="A291" s="20">
        <f t="shared" si="5"/>
        <v>446</v>
      </c>
      <c r="B291" s="26">
        <v>69.199999999999903</v>
      </c>
    </row>
    <row r="292" spans="1:2" x14ac:dyDescent="0.2">
      <c r="A292" s="20">
        <f t="shared" si="5"/>
        <v>447</v>
      </c>
      <c r="B292" s="26">
        <v>69.599999999999895</v>
      </c>
    </row>
    <row r="293" spans="1:2" x14ac:dyDescent="0.2">
      <c r="A293" s="20">
        <f t="shared" si="5"/>
        <v>448</v>
      </c>
      <c r="B293" s="26">
        <v>69.999999999999901</v>
      </c>
    </row>
    <row r="294" spans="1:2" x14ac:dyDescent="0.2">
      <c r="A294" s="20">
        <f t="shared" si="5"/>
        <v>449</v>
      </c>
      <c r="B294" s="26">
        <v>70.399999999999906</v>
      </c>
    </row>
    <row r="295" spans="1:2" x14ac:dyDescent="0.2">
      <c r="A295" s="20">
        <f t="shared" si="5"/>
        <v>450</v>
      </c>
      <c r="B295" s="26">
        <v>70.799999999999898</v>
      </c>
    </row>
    <row r="296" spans="1:2" x14ac:dyDescent="0.2">
      <c r="A296" s="20">
        <f t="shared" si="5"/>
        <v>451</v>
      </c>
      <c r="B296" s="26">
        <v>71.199999999999903</v>
      </c>
    </row>
    <row r="297" spans="1:2" x14ac:dyDescent="0.2">
      <c r="A297" s="20">
        <f t="shared" si="5"/>
        <v>452</v>
      </c>
      <c r="B297" s="26">
        <v>71.599999999999895</v>
      </c>
    </row>
    <row r="298" spans="1:2" x14ac:dyDescent="0.2">
      <c r="A298" s="20">
        <f t="shared" si="5"/>
        <v>453</v>
      </c>
      <c r="B298" s="26">
        <v>71.999999999999901</v>
      </c>
    </row>
    <row r="299" spans="1:2" x14ac:dyDescent="0.2">
      <c r="A299" s="20">
        <f t="shared" si="5"/>
        <v>454</v>
      </c>
      <c r="B299" s="26">
        <v>72.399999999999906</v>
      </c>
    </row>
    <row r="300" spans="1:2" x14ac:dyDescent="0.2">
      <c r="A300" s="20">
        <f t="shared" si="5"/>
        <v>455</v>
      </c>
      <c r="B300" s="26">
        <v>72.799999999999898</v>
      </c>
    </row>
    <row r="301" spans="1:2" x14ac:dyDescent="0.2">
      <c r="A301" s="20">
        <f t="shared" si="5"/>
        <v>456</v>
      </c>
      <c r="B301" s="26">
        <v>73.199999999999903</v>
      </c>
    </row>
    <row r="302" spans="1:2" x14ac:dyDescent="0.2">
      <c r="A302" s="20">
        <f t="shared" si="5"/>
        <v>457</v>
      </c>
      <c r="B302" s="26">
        <v>73.599999999999895</v>
      </c>
    </row>
    <row r="303" spans="1:2" x14ac:dyDescent="0.2">
      <c r="A303" s="20">
        <f t="shared" si="5"/>
        <v>458</v>
      </c>
      <c r="B303" s="26">
        <v>73.999999999999901</v>
      </c>
    </row>
    <row r="304" spans="1:2" x14ac:dyDescent="0.2">
      <c r="A304" s="20">
        <f t="shared" si="5"/>
        <v>459</v>
      </c>
      <c r="B304" s="26">
        <v>74.399999999999906</v>
      </c>
    </row>
    <row r="305" spans="1:2" x14ac:dyDescent="0.2">
      <c r="A305" s="20">
        <f t="shared" si="5"/>
        <v>460</v>
      </c>
      <c r="B305" s="26">
        <v>74.799999999999898</v>
      </c>
    </row>
    <row r="306" spans="1:2" x14ac:dyDescent="0.2">
      <c r="A306" s="20">
        <f t="shared" si="5"/>
        <v>461</v>
      </c>
      <c r="B306" s="26">
        <v>75.199999999999903</v>
      </c>
    </row>
    <row r="307" spans="1:2" x14ac:dyDescent="0.2">
      <c r="A307" s="20">
        <f t="shared" si="5"/>
        <v>462</v>
      </c>
      <c r="B307" s="26">
        <v>75.599999999999895</v>
      </c>
    </row>
    <row r="308" spans="1:2" x14ac:dyDescent="0.2">
      <c r="A308" s="20">
        <f t="shared" si="5"/>
        <v>463</v>
      </c>
      <c r="B308" s="26">
        <v>75.999999999999901</v>
      </c>
    </row>
    <row r="309" spans="1:2" x14ac:dyDescent="0.2">
      <c r="A309" s="20">
        <f t="shared" si="5"/>
        <v>464</v>
      </c>
      <c r="B309" s="26">
        <v>76.399999999999906</v>
      </c>
    </row>
    <row r="310" spans="1:2" x14ac:dyDescent="0.2">
      <c r="A310" s="20">
        <f t="shared" si="5"/>
        <v>465</v>
      </c>
      <c r="B310" s="26">
        <v>76.799999999999898</v>
      </c>
    </row>
    <row r="311" spans="1:2" x14ac:dyDescent="0.2">
      <c r="A311" s="20">
        <f t="shared" si="5"/>
        <v>466</v>
      </c>
      <c r="B311" s="26">
        <v>77.199999999999903</v>
      </c>
    </row>
    <row r="312" spans="1:2" x14ac:dyDescent="0.2">
      <c r="A312" s="20">
        <f t="shared" ref="A312:A375" si="6">A311+1</f>
        <v>467</v>
      </c>
      <c r="B312" s="26">
        <v>77.599999999999895</v>
      </c>
    </row>
    <row r="313" spans="1:2" x14ac:dyDescent="0.2">
      <c r="A313" s="20">
        <f t="shared" si="6"/>
        <v>468</v>
      </c>
      <c r="B313" s="26">
        <v>77.999999999999901</v>
      </c>
    </row>
    <row r="314" spans="1:2" x14ac:dyDescent="0.2">
      <c r="A314" s="20">
        <f t="shared" si="6"/>
        <v>469</v>
      </c>
      <c r="B314" s="26">
        <v>78.399999999999906</v>
      </c>
    </row>
    <row r="315" spans="1:2" x14ac:dyDescent="0.2">
      <c r="A315" s="20">
        <f t="shared" si="6"/>
        <v>470</v>
      </c>
      <c r="B315" s="26">
        <v>78.799999999999898</v>
      </c>
    </row>
    <row r="316" spans="1:2" x14ac:dyDescent="0.2">
      <c r="A316" s="20">
        <f t="shared" si="6"/>
        <v>471</v>
      </c>
      <c r="B316" s="26">
        <v>79.199999999999903</v>
      </c>
    </row>
    <row r="317" spans="1:2" x14ac:dyDescent="0.2">
      <c r="A317" s="20">
        <f t="shared" si="6"/>
        <v>472</v>
      </c>
      <c r="B317" s="26">
        <v>79.599999999999895</v>
      </c>
    </row>
    <row r="318" spans="1:2" x14ac:dyDescent="0.2">
      <c r="A318" s="20">
        <f t="shared" si="6"/>
        <v>473</v>
      </c>
      <c r="B318" s="26">
        <v>79.999999999999901</v>
      </c>
    </row>
    <row r="319" spans="1:2" x14ac:dyDescent="0.2">
      <c r="A319" s="20">
        <f t="shared" si="6"/>
        <v>474</v>
      </c>
      <c r="B319" s="26">
        <v>80.399999999999906</v>
      </c>
    </row>
    <row r="320" spans="1:2" x14ac:dyDescent="0.2">
      <c r="A320" s="20">
        <f t="shared" si="6"/>
        <v>475</v>
      </c>
      <c r="B320" s="26">
        <v>80.799999999999898</v>
      </c>
    </row>
    <row r="321" spans="1:2" x14ac:dyDescent="0.2">
      <c r="A321" s="20">
        <f t="shared" si="6"/>
        <v>476</v>
      </c>
      <c r="B321" s="26">
        <v>81.199999999999903</v>
      </c>
    </row>
    <row r="322" spans="1:2" x14ac:dyDescent="0.2">
      <c r="A322" s="20">
        <f t="shared" si="6"/>
        <v>477</v>
      </c>
      <c r="B322" s="26">
        <v>81.599999999999895</v>
      </c>
    </row>
    <row r="323" spans="1:2" x14ac:dyDescent="0.2">
      <c r="A323" s="20">
        <f t="shared" si="6"/>
        <v>478</v>
      </c>
      <c r="B323" s="26">
        <v>81.999999999999901</v>
      </c>
    </row>
    <row r="324" spans="1:2" x14ac:dyDescent="0.2">
      <c r="A324" s="20">
        <f t="shared" si="6"/>
        <v>479</v>
      </c>
      <c r="B324" s="26">
        <v>82.399999999999906</v>
      </c>
    </row>
    <row r="325" spans="1:2" x14ac:dyDescent="0.2">
      <c r="A325" s="20">
        <f t="shared" si="6"/>
        <v>480</v>
      </c>
      <c r="B325" s="26">
        <v>82.799999999999898</v>
      </c>
    </row>
    <row r="326" spans="1:2" x14ac:dyDescent="0.2">
      <c r="A326" s="20">
        <f t="shared" si="6"/>
        <v>481</v>
      </c>
      <c r="B326" s="26">
        <v>83.199999999999903</v>
      </c>
    </row>
    <row r="327" spans="1:2" x14ac:dyDescent="0.2">
      <c r="A327" s="20">
        <f t="shared" si="6"/>
        <v>482</v>
      </c>
      <c r="B327" s="26">
        <v>83.599999999999895</v>
      </c>
    </row>
    <row r="328" spans="1:2" x14ac:dyDescent="0.2">
      <c r="A328" s="20">
        <f t="shared" si="6"/>
        <v>483</v>
      </c>
      <c r="B328" s="26">
        <v>83.999999999999901</v>
      </c>
    </row>
    <row r="329" spans="1:2" x14ac:dyDescent="0.2">
      <c r="A329" s="20">
        <f t="shared" si="6"/>
        <v>484</v>
      </c>
      <c r="B329" s="26">
        <v>84.399999999999906</v>
      </c>
    </row>
    <row r="330" spans="1:2" x14ac:dyDescent="0.2">
      <c r="A330" s="20">
        <f t="shared" si="6"/>
        <v>485</v>
      </c>
      <c r="B330" s="26">
        <v>84.799999999999898</v>
      </c>
    </row>
    <row r="331" spans="1:2" x14ac:dyDescent="0.2">
      <c r="A331" s="20">
        <f t="shared" si="6"/>
        <v>486</v>
      </c>
      <c r="B331" s="26">
        <v>85.199999999999903</v>
      </c>
    </row>
    <row r="332" spans="1:2" x14ac:dyDescent="0.2">
      <c r="A332" s="20">
        <f t="shared" si="6"/>
        <v>487</v>
      </c>
      <c r="B332" s="26">
        <v>85.599999999999895</v>
      </c>
    </row>
    <row r="333" spans="1:2" x14ac:dyDescent="0.2">
      <c r="A333" s="20">
        <f t="shared" si="6"/>
        <v>488</v>
      </c>
      <c r="B333" s="26">
        <v>85.999999999999901</v>
      </c>
    </row>
    <row r="334" spans="1:2" x14ac:dyDescent="0.2">
      <c r="A334" s="20">
        <f t="shared" si="6"/>
        <v>489</v>
      </c>
      <c r="B334" s="26">
        <v>86.399999999999906</v>
      </c>
    </row>
    <row r="335" spans="1:2" x14ac:dyDescent="0.2">
      <c r="A335" s="20">
        <f t="shared" si="6"/>
        <v>490</v>
      </c>
      <c r="B335" s="26">
        <v>86.799999999999898</v>
      </c>
    </row>
    <row r="336" spans="1:2" x14ac:dyDescent="0.2">
      <c r="A336" s="20">
        <f t="shared" si="6"/>
        <v>491</v>
      </c>
      <c r="B336" s="26">
        <v>87.199999999999903</v>
      </c>
    </row>
    <row r="337" spans="1:2" x14ac:dyDescent="0.2">
      <c r="A337" s="20">
        <f t="shared" si="6"/>
        <v>492</v>
      </c>
      <c r="B337" s="26">
        <v>87.599999999999895</v>
      </c>
    </row>
    <row r="338" spans="1:2" x14ac:dyDescent="0.2">
      <c r="A338" s="20">
        <f t="shared" si="6"/>
        <v>493</v>
      </c>
      <c r="B338" s="26">
        <v>87.999999999999801</v>
      </c>
    </row>
    <row r="339" spans="1:2" x14ac:dyDescent="0.2">
      <c r="A339" s="20">
        <f t="shared" si="6"/>
        <v>494</v>
      </c>
      <c r="B339" s="26">
        <v>88.399999999999807</v>
      </c>
    </row>
    <row r="340" spans="1:2" x14ac:dyDescent="0.2">
      <c r="A340" s="20">
        <f t="shared" si="6"/>
        <v>495</v>
      </c>
      <c r="B340" s="26">
        <v>88.799999999999798</v>
      </c>
    </row>
    <row r="341" spans="1:2" x14ac:dyDescent="0.2">
      <c r="A341" s="20">
        <f t="shared" si="6"/>
        <v>496</v>
      </c>
      <c r="B341" s="26">
        <v>89.199999999999804</v>
      </c>
    </row>
    <row r="342" spans="1:2" x14ac:dyDescent="0.2">
      <c r="A342" s="20">
        <f t="shared" si="6"/>
        <v>497</v>
      </c>
      <c r="B342" s="26">
        <v>89.599999999999795</v>
      </c>
    </row>
    <row r="343" spans="1:2" x14ac:dyDescent="0.2">
      <c r="A343" s="20">
        <f t="shared" si="6"/>
        <v>498</v>
      </c>
      <c r="B343" s="26">
        <v>89.999999999999801</v>
      </c>
    </row>
    <row r="344" spans="1:2" x14ac:dyDescent="0.2">
      <c r="A344" s="20">
        <f t="shared" si="6"/>
        <v>499</v>
      </c>
      <c r="B344" s="26">
        <v>90.399999999999807</v>
      </c>
    </row>
    <row r="345" spans="1:2" x14ac:dyDescent="0.2">
      <c r="A345" s="20">
        <f t="shared" si="6"/>
        <v>500</v>
      </c>
      <c r="B345" s="26">
        <v>90.799999999999798</v>
      </c>
    </row>
    <row r="346" spans="1:2" x14ac:dyDescent="0.2">
      <c r="A346" s="20">
        <f t="shared" si="6"/>
        <v>501</v>
      </c>
      <c r="B346" s="26">
        <v>91.199999999999804</v>
      </c>
    </row>
    <row r="347" spans="1:2" x14ac:dyDescent="0.2">
      <c r="A347" s="20">
        <f t="shared" si="6"/>
        <v>502</v>
      </c>
      <c r="B347" s="26">
        <v>91.599999999999795</v>
      </c>
    </row>
    <row r="348" spans="1:2" x14ac:dyDescent="0.2">
      <c r="A348" s="20">
        <f t="shared" si="6"/>
        <v>503</v>
      </c>
      <c r="B348" s="26">
        <v>91.999999999999801</v>
      </c>
    </row>
    <row r="349" spans="1:2" x14ac:dyDescent="0.2">
      <c r="A349" s="20">
        <f t="shared" si="6"/>
        <v>504</v>
      </c>
      <c r="B349" s="26">
        <v>92.399999999999807</v>
      </c>
    </row>
    <row r="350" spans="1:2" x14ac:dyDescent="0.2">
      <c r="A350" s="20">
        <f t="shared" si="6"/>
        <v>505</v>
      </c>
      <c r="B350" s="26">
        <v>92.799999999999798</v>
      </c>
    </row>
    <row r="351" spans="1:2" x14ac:dyDescent="0.2">
      <c r="A351" s="20">
        <f t="shared" si="6"/>
        <v>506</v>
      </c>
      <c r="B351" s="26">
        <v>93.199999999999804</v>
      </c>
    </row>
    <row r="352" spans="1:2" x14ac:dyDescent="0.2">
      <c r="A352" s="20">
        <f t="shared" si="6"/>
        <v>507</v>
      </c>
      <c r="B352" s="26">
        <v>93.599999999999795</v>
      </c>
    </row>
    <row r="353" spans="1:2" x14ac:dyDescent="0.2">
      <c r="A353" s="20">
        <f t="shared" si="6"/>
        <v>508</v>
      </c>
      <c r="B353" s="26">
        <v>93.999999999999801</v>
      </c>
    </row>
    <row r="354" spans="1:2" x14ac:dyDescent="0.2">
      <c r="A354" s="20">
        <f t="shared" si="6"/>
        <v>509</v>
      </c>
      <c r="B354" s="26">
        <v>94.399999999999807</v>
      </c>
    </row>
    <row r="355" spans="1:2" x14ac:dyDescent="0.2">
      <c r="A355" s="20">
        <f t="shared" si="6"/>
        <v>510</v>
      </c>
      <c r="B355" s="26">
        <v>94.799999999999798</v>
      </c>
    </row>
    <row r="356" spans="1:2" x14ac:dyDescent="0.2">
      <c r="A356" s="20">
        <f t="shared" si="6"/>
        <v>511</v>
      </c>
      <c r="B356" s="26">
        <v>95.199999999999804</v>
      </c>
    </row>
    <row r="357" spans="1:2" x14ac:dyDescent="0.2">
      <c r="A357" s="20">
        <f t="shared" si="6"/>
        <v>512</v>
      </c>
      <c r="B357" s="26">
        <v>95.599999999999795</v>
      </c>
    </row>
    <row r="358" spans="1:2" x14ac:dyDescent="0.2">
      <c r="A358" s="20">
        <f t="shared" si="6"/>
        <v>513</v>
      </c>
      <c r="B358" s="26">
        <v>95.999999999999801</v>
      </c>
    </row>
    <row r="359" spans="1:2" x14ac:dyDescent="0.2">
      <c r="A359" s="20">
        <f t="shared" si="6"/>
        <v>514</v>
      </c>
      <c r="B359" s="26">
        <v>96.399999999999807</v>
      </c>
    </row>
    <row r="360" spans="1:2" x14ac:dyDescent="0.2">
      <c r="A360" s="20">
        <f t="shared" si="6"/>
        <v>515</v>
      </c>
      <c r="B360" s="26">
        <v>96.799999999999798</v>
      </c>
    </row>
    <row r="361" spans="1:2" x14ac:dyDescent="0.2">
      <c r="A361" s="20">
        <f t="shared" si="6"/>
        <v>516</v>
      </c>
      <c r="B361" s="26">
        <v>97.199999999999804</v>
      </c>
    </row>
    <row r="362" spans="1:2" x14ac:dyDescent="0.2">
      <c r="A362" s="20">
        <f t="shared" si="6"/>
        <v>517</v>
      </c>
      <c r="B362" s="26">
        <v>97.599999999999795</v>
      </c>
    </row>
    <row r="363" spans="1:2" x14ac:dyDescent="0.2">
      <c r="A363" s="20">
        <f t="shared" si="6"/>
        <v>518</v>
      </c>
      <c r="B363" s="26">
        <v>97.999999999999801</v>
      </c>
    </row>
    <row r="364" spans="1:2" x14ac:dyDescent="0.2">
      <c r="A364" s="20">
        <f t="shared" si="6"/>
        <v>519</v>
      </c>
      <c r="B364" s="26">
        <v>98.399999999999807</v>
      </c>
    </row>
    <row r="365" spans="1:2" x14ac:dyDescent="0.2">
      <c r="A365" s="20">
        <f t="shared" si="6"/>
        <v>520</v>
      </c>
      <c r="B365" s="26">
        <v>98.799999999999798</v>
      </c>
    </row>
    <row r="366" spans="1:2" x14ac:dyDescent="0.2">
      <c r="A366" s="20">
        <f t="shared" si="6"/>
        <v>521</v>
      </c>
      <c r="B366" s="26">
        <v>99.199999999999804</v>
      </c>
    </row>
    <row r="367" spans="1:2" x14ac:dyDescent="0.2">
      <c r="A367" s="20">
        <f t="shared" si="6"/>
        <v>522</v>
      </c>
      <c r="B367" s="26">
        <v>99.599999999999795</v>
      </c>
    </row>
    <row r="368" spans="1:2" x14ac:dyDescent="0.2">
      <c r="A368" s="20">
        <f t="shared" si="6"/>
        <v>523</v>
      </c>
      <c r="B368" s="26">
        <v>99.999999999999801</v>
      </c>
    </row>
    <row r="369" spans="1:2" x14ac:dyDescent="0.2">
      <c r="A369" s="20">
        <f t="shared" si="6"/>
        <v>524</v>
      </c>
      <c r="B369" s="26">
        <v>100.4</v>
      </c>
    </row>
    <row r="370" spans="1:2" x14ac:dyDescent="0.2">
      <c r="A370" s="20">
        <f t="shared" si="6"/>
        <v>525</v>
      </c>
      <c r="B370" s="26">
        <v>100.8</v>
      </c>
    </row>
    <row r="371" spans="1:2" x14ac:dyDescent="0.2">
      <c r="A371" s="20">
        <f t="shared" si="6"/>
        <v>526</v>
      </c>
      <c r="B371" s="26">
        <v>101.2</v>
      </c>
    </row>
    <row r="372" spans="1:2" x14ac:dyDescent="0.2">
      <c r="A372" s="20">
        <f t="shared" si="6"/>
        <v>527</v>
      </c>
      <c r="B372" s="26">
        <v>101.6</v>
      </c>
    </row>
    <row r="373" spans="1:2" x14ac:dyDescent="0.2">
      <c r="A373" s="20">
        <f t="shared" si="6"/>
        <v>528</v>
      </c>
      <c r="B373" s="26">
        <v>102</v>
      </c>
    </row>
    <row r="374" spans="1:2" x14ac:dyDescent="0.2">
      <c r="A374" s="20">
        <f t="shared" si="6"/>
        <v>529</v>
      </c>
      <c r="B374" s="26">
        <v>102.4</v>
      </c>
    </row>
    <row r="375" spans="1:2" x14ac:dyDescent="0.2">
      <c r="A375" s="20">
        <f t="shared" si="6"/>
        <v>530</v>
      </c>
      <c r="B375" s="26">
        <v>102.8</v>
      </c>
    </row>
    <row r="376" spans="1:2" x14ac:dyDescent="0.2">
      <c r="A376" s="20">
        <f t="shared" ref="A376:A439" si="7">A375+1</f>
        <v>531</v>
      </c>
      <c r="B376" s="26">
        <v>103.2</v>
      </c>
    </row>
    <row r="377" spans="1:2" x14ac:dyDescent="0.2">
      <c r="A377" s="20">
        <f t="shared" si="7"/>
        <v>532</v>
      </c>
      <c r="B377" s="26">
        <v>103.6</v>
      </c>
    </row>
    <row r="378" spans="1:2" x14ac:dyDescent="0.2">
      <c r="A378" s="20">
        <f t="shared" si="7"/>
        <v>533</v>
      </c>
      <c r="B378" s="26">
        <v>104</v>
      </c>
    </row>
    <row r="379" spans="1:2" x14ac:dyDescent="0.2">
      <c r="A379" s="20">
        <f t="shared" si="7"/>
        <v>534</v>
      </c>
      <c r="B379" s="26">
        <v>104.4</v>
      </c>
    </row>
    <row r="380" spans="1:2" x14ac:dyDescent="0.2">
      <c r="A380" s="20">
        <f t="shared" si="7"/>
        <v>535</v>
      </c>
      <c r="B380" s="26">
        <v>104.8</v>
      </c>
    </row>
    <row r="381" spans="1:2" x14ac:dyDescent="0.2">
      <c r="A381" s="20">
        <f t="shared" si="7"/>
        <v>536</v>
      </c>
      <c r="B381" s="26">
        <v>105.2</v>
      </c>
    </row>
    <row r="382" spans="1:2" x14ac:dyDescent="0.2">
      <c r="A382" s="20">
        <f t="shared" si="7"/>
        <v>537</v>
      </c>
      <c r="B382" s="26">
        <v>105.6</v>
      </c>
    </row>
    <row r="383" spans="1:2" x14ac:dyDescent="0.2">
      <c r="A383" s="20">
        <f t="shared" si="7"/>
        <v>538</v>
      </c>
      <c r="B383" s="26">
        <v>106</v>
      </c>
    </row>
    <row r="384" spans="1:2" x14ac:dyDescent="0.2">
      <c r="A384" s="20">
        <f t="shared" si="7"/>
        <v>539</v>
      </c>
      <c r="B384" s="26">
        <v>106.4</v>
      </c>
    </row>
    <row r="385" spans="1:2" x14ac:dyDescent="0.2">
      <c r="A385" s="20">
        <f t="shared" si="7"/>
        <v>540</v>
      </c>
      <c r="B385" s="26">
        <v>106.8</v>
      </c>
    </row>
    <row r="386" spans="1:2" x14ac:dyDescent="0.2">
      <c r="A386" s="20">
        <f t="shared" si="7"/>
        <v>541</v>
      </c>
      <c r="B386" s="26">
        <v>107.2</v>
      </c>
    </row>
    <row r="387" spans="1:2" x14ac:dyDescent="0.2">
      <c r="A387" s="20">
        <f t="shared" si="7"/>
        <v>542</v>
      </c>
      <c r="B387" s="26">
        <v>107.6</v>
      </c>
    </row>
    <row r="388" spans="1:2" x14ac:dyDescent="0.2">
      <c r="A388" s="20">
        <f t="shared" si="7"/>
        <v>543</v>
      </c>
      <c r="B388" s="26">
        <v>108</v>
      </c>
    </row>
    <row r="389" spans="1:2" x14ac:dyDescent="0.2">
      <c r="A389" s="20">
        <f t="shared" si="7"/>
        <v>544</v>
      </c>
      <c r="B389" s="26">
        <v>108.4</v>
      </c>
    </row>
    <row r="390" spans="1:2" x14ac:dyDescent="0.2">
      <c r="A390" s="20">
        <f t="shared" si="7"/>
        <v>545</v>
      </c>
      <c r="B390" s="26">
        <v>108.8</v>
      </c>
    </row>
    <row r="391" spans="1:2" x14ac:dyDescent="0.2">
      <c r="A391" s="20">
        <f t="shared" si="7"/>
        <v>546</v>
      </c>
      <c r="B391" s="26">
        <v>109.2</v>
      </c>
    </row>
    <row r="392" spans="1:2" x14ac:dyDescent="0.2">
      <c r="A392" s="20">
        <f t="shared" si="7"/>
        <v>547</v>
      </c>
      <c r="B392" s="26">
        <v>109.6</v>
      </c>
    </row>
    <row r="393" spans="1:2" x14ac:dyDescent="0.2">
      <c r="A393" s="20">
        <f t="shared" si="7"/>
        <v>548</v>
      </c>
      <c r="B393" s="26">
        <v>110</v>
      </c>
    </row>
    <row r="394" spans="1:2" x14ac:dyDescent="0.2">
      <c r="A394" s="20">
        <f t="shared" si="7"/>
        <v>549</v>
      </c>
      <c r="B394" s="26">
        <v>110.4</v>
      </c>
    </row>
    <row r="395" spans="1:2" x14ac:dyDescent="0.2">
      <c r="A395" s="20">
        <f t="shared" si="7"/>
        <v>550</v>
      </c>
      <c r="B395" s="26">
        <v>110.8</v>
      </c>
    </row>
    <row r="396" spans="1:2" x14ac:dyDescent="0.2">
      <c r="A396" s="20">
        <f t="shared" si="7"/>
        <v>551</v>
      </c>
      <c r="B396" s="26">
        <v>111.2</v>
      </c>
    </row>
    <row r="397" spans="1:2" x14ac:dyDescent="0.2">
      <c r="A397" s="20">
        <f t="shared" si="7"/>
        <v>552</v>
      </c>
      <c r="B397" s="26">
        <v>111.6</v>
      </c>
    </row>
    <row r="398" spans="1:2" x14ac:dyDescent="0.2">
      <c r="A398" s="20">
        <f t="shared" si="7"/>
        <v>553</v>
      </c>
      <c r="B398" s="26">
        <v>112</v>
      </c>
    </row>
    <row r="399" spans="1:2" x14ac:dyDescent="0.2">
      <c r="A399" s="20">
        <f t="shared" si="7"/>
        <v>554</v>
      </c>
      <c r="B399" s="26">
        <v>112.4</v>
      </c>
    </row>
    <row r="400" spans="1:2" x14ac:dyDescent="0.2">
      <c r="A400" s="20">
        <f t="shared" si="7"/>
        <v>555</v>
      </c>
      <c r="B400" s="26">
        <v>112.8</v>
      </c>
    </row>
    <row r="401" spans="1:2" x14ac:dyDescent="0.2">
      <c r="A401" s="20">
        <f t="shared" si="7"/>
        <v>556</v>
      </c>
      <c r="B401" s="26">
        <v>113.2</v>
      </c>
    </row>
    <row r="402" spans="1:2" x14ac:dyDescent="0.2">
      <c r="A402" s="20">
        <f t="shared" si="7"/>
        <v>557</v>
      </c>
      <c r="B402" s="26">
        <v>113.6</v>
      </c>
    </row>
    <row r="403" spans="1:2" x14ac:dyDescent="0.2">
      <c r="A403" s="20">
        <f t="shared" si="7"/>
        <v>558</v>
      </c>
      <c r="B403" s="26">
        <v>114</v>
      </c>
    </row>
    <row r="404" spans="1:2" x14ac:dyDescent="0.2">
      <c r="A404" s="20">
        <f t="shared" si="7"/>
        <v>559</v>
      </c>
      <c r="B404" s="26">
        <v>114.4</v>
      </c>
    </row>
    <row r="405" spans="1:2" x14ac:dyDescent="0.2">
      <c r="A405" s="20">
        <f t="shared" si="7"/>
        <v>560</v>
      </c>
      <c r="B405" s="26">
        <v>114.8</v>
      </c>
    </row>
    <row r="406" spans="1:2" x14ac:dyDescent="0.2">
      <c r="A406" s="20">
        <f t="shared" si="7"/>
        <v>561</v>
      </c>
      <c r="B406" s="26">
        <v>115.2</v>
      </c>
    </row>
    <row r="407" spans="1:2" x14ac:dyDescent="0.2">
      <c r="A407" s="20">
        <f t="shared" si="7"/>
        <v>562</v>
      </c>
      <c r="B407" s="26">
        <v>115.6</v>
      </c>
    </row>
    <row r="408" spans="1:2" x14ac:dyDescent="0.2">
      <c r="A408" s="20">
        <f t="shared" si="7"/>
        <v>563</v>
      </c>
      <c r="B408" s="26">
        <v>116</v>
      </c>
    </row>
    <row r="409" spans="1:2" x14ac:dyDescent="0.2">
      <c r="A409" s="20">
        <f t="shared" si="7"/>
        <v>564</v>
      </c>
      <c r="B409" s="26">
        <v>116.4</v>
      </c>
    </row>
    <row r="410" spans="1:2" x14ac:dyDescent="0.2">
      <c r="A410" s="20">
        <f t="shared" si="7"/>
        <v>565</v>
      </c>
      <c r="B410" s="26">
        <v>116.8</v>
      </c>
    </row>
    <row r="411" spans="1:2" x14ac:dyDescent="0.2">
      <c r="A411" s="20">
        <f t="shared" si="7"/>
        <v>566</v>
      </c>
      <c r="B411" s="26">
        <v>117.2</v>
      </c>
    </row>
    <row r="412" spans="1:2" x14ac:dyDescent="0.2">
      <c r="A412" s="20">
        <f t="shared" si="7"/>
        <v>567</v>
      </c>
      <c r="B412" s="26">
        <v>117.6</v>
      </c>
    </row>
    <row r="413" spans="1:2" x14ac:dyDescent="0.2">
      <c r="A413" s="20">
        <f t="shared" si="7"/>
        <v>568</v>
      </c>
      <c r="B413" s="26">
        <v>118</v>
      </c>
    </row>
    <row r="414" spans="1:2" x14ac:dyDescent="0.2">
      <c r="A414" s="20">
        <f t="shared" si="7"/>
        <v>569</v>
      </c>
      <c r="B414" s="26">
        <v>118.4</v>
      </c>
    </row>
    <row r="415" spans="1:2" x14ac:dyDescent="0.2">
      <c r="A415" s="20">
        <f t="shared" si="7"/>
        <v>570</v>
      </c>
      <c r="B415" s="26">
        <v>118.8</v>
      </c>
    </row>
    <row r="416" spans="1:2" x14ac:dyDescent="0.2">
      <c r="A416" s="20">
        <f t="shared" si="7"/>
        <v>571</v>
      </c>
      <c r="B416" s="26">
        <v>119.2</v>
      </c>
    </row>
    <row r="417" spans="1:2" x14ac:dyDescent="0.2">
      <c r="A417" s="20">
        <f t="shared" si="7"/>
        <v>572</v>
      </c>
      <c r="B417" s="26">
        <v>119.6</v>
      </c>
    </row>
    <row r="418" spans="1:2" x14ac:dyDescent="0.2">
      <c r="A418" s="20">
        <f t="shared" si="7"/>
        <v>573</v>
      </c>
      <c r="B418" s="26">
        <v>120</v>
      </c>
    </row>
    <row r="419" spans="1:2" x14ac:dyDescent="0.2">
      <c r="A419" s="20">
        <f t="shared" si="7"/>
        <v>574</v>
      </c>
      <c r="B419" s="26">
        <v>120.4</v>
      </c>
    </row>
    <row r="420" spans="1:2" x14ac:dyDescent="0.2">
      <c r="A420" s="20">
        <f t="shared" si="7"/>
        <v>575</v>
      </c>
      <c r="B420" s="26">
        <v>120.8</v>
      </c>
    </row>
    <row r="421" spans="1:2" x14ac:dyDescent="0.2">
      <c r="A421" s="20">
        <f t="shared" si="7"/>
        <v>576</v>
      </c>
      <c r="B421" s="26">
        <v>121.2</v>
      </c>
    </row>
    <row r="422" spans="1:2" x14ac:dyDescent="0.2">
      <c r="A422" s="20">
        <f t="shared" si="7"/>
        <v>577</v>
      </c>
      <c r="B422" s="26">
        <v>121.6</v>
      </c>
    </row>
    <row r="423" spans="1:2" x14ac:dyDescent="0.2">
      <c r="A423" s="20">
        <f t="shared" si="7"/>
        <v>578</v>
      </c>
      <c r="B423" s="26">
        <v>122</v>
      </c>
    </row>
    <row r="424" spans="1:2" x14ac:dyDescent="0.2">
      <c r="A424" s="20">
        <f t="shared" si="7"/>
        <v>579</v>
      </c>
      <c r="B424" s="26">
        <v>122.4</v>
      </c>
    </row>
    <row r="425" spans="1:2" x14ac:dyDescent="0.2">
      <c r="A425" s="20">
        <f t="shared" si="7"/>
        <v>580</v>
      </c>
      <c r="B425" s="26">
        <v>122.8</v>
      </c>
    </row>
    <row r="426" spans="1:2" x14ac:dyDescent="0.2">
      <c r="A426" s="20">
        <f t="shared" si="7"/>
        <v>581</v>
      </c>
      <c r="B426" s="26">
        <v>123.2</v>
      </c>
    </row>
    <row r="427" spans="1:2" x14ac:dyDescent="0.2">
      <c r="A427" s="20">
        <f t="shared" si="7"/>
        <v>582</v>
      </c>
      <c r="B427" s="26">
        <v>123.6</v>
      </c>
    </row>
    <row r="428" spans="1:2" x14ac:dyDescent="0.2">
      <c r="A428" s="20">
        <f t="shared" si="7"/>
        <v>583</v>
      </c>
      <c r="B428" s="26">
        <v>124</v>
      </c>
    </row>
    <row r="429" spans="1:2" x14ac:dyDescent="0.2">
      <c r="A429" s="20">
        <f t="shared" si="7"/>
        <v>584</v>
      </c>
      <c r="B429" s="26">
        <v>124.4</v>
      </c>
    </row>
    <row r="430" spans="1:2" x14ac:dyDescent="0.2">
      <c r="A430" s="20">
        <f t="shared" si="7"/>
        <v>585</v>
      </c>
      <c r="B430" s="26">
        <v>124.8</v>
      </c>
    </row>
    <row r="431" spans="1:2" x14ac:dyDescent="0.2">
      <c r="A431" s="20">
        <f t="shared" si="7"/>
        <v>586</v>
      </c>
      <c r="B431" s="26">
        <v>125.2</v>
      </c>
    </row>
    <row r="432" spans="1:2" x14ac:dyDescent="0.2">
      <c r="A432" s="20">
        <f t="shared" si="7"/>
        <v>587</v>
      </c>
      <c r="B432" s="26">
        <v>125.6</v>
      </c>
    </row>
    <row r="433" spans="1:2" x14ac:dyDescent="0.2">
      <c r="A433" s="20">
        <f t="shared" si="7"/>
        <v>588</v>
      </c>
      <c r="B433" s="26">
        <v>126</v>
      </c>
    </row>
    <row r="434" spans="1:2" x14ac:dyDescent="0.2">
      <c r="A434" s="20">
        <f t="shared" si="7"/>
        <v>589</v>
      </c>
      <c r="B434" s="26">
        <v>126.4</v>
      </c>
    </row>
    <row r="435" spans="1:2" x14ac:dyDescent="0.2">
      <c r="A435" s="20">
        <f t="shared" si="7"/>
        <v>590</v>
      </c>
      <c r="B435" s="26">
        <v>126.8</v>
      </c>
    </row>
    <row r="436" spans="1:2" x14ac:dyDescent="0.2">
      <c r="A436" s="20">
        <f t="shared" si="7"/>
        <v>591</v>
      </c>
      <c r="B436" s="26">
        <v>127.2</v>
      </c>
    </row>
    <row r="437" spans="1:2" x14ac:dyDescent="0.2">
      <c r="A437" s="20">
        <f t="shared" si="7"/>
        <v>592</v>
      </c>
      <c r="B437" s="26">
        <v>127.6</v>
      </c>
    </row>
    <row r="438" spans="1:2" x14ac:dyDescent="0.2">
      <c r="A438" s="20">
        <f t="shared" si="7"/>
        <v>593</v>
      </c>
      <c r="B438" s="26">
        <v>128</v>
      </c>
    </row>
    <row r="439" spans="1:2" x14ac:dyDescent="0.2">
      <c r="A439" s="20">
        <f t="shared" si="7"/>
        <v>594</v>
      </c>
      <c r="B439" s="26">
        <v>128.4</v>
      </c>
    </row>
    <row r="440" spans="1:2" x14ac:dyDescent="0.2">
      <c r="A440" s="20">
        <f t="shared" ref="A440:A503" si="8">A439+1</f>
        <v>595</v>
      </c>
      <c r="B440" s="26">
        <v>128.80000000000001</v>
      </c>
    </row>
    <row r="441" spans="1:2" x14ac:dyDescent="0.2">
      <c r="A441" s="20">
        <f t="shared" si="8"/>
        <v>596</v>
      </c>
      <c r="B441" s="26">
        <v>129.19999999999999</v>
      </c>
    </row>
    <row r="442" spans="1:2" x14ac:dyDescent="0.2">
      <c r="A442" s="20">
        <f t="shared" si="8"/>
        <v>597</v>
      </c>
      <c r="B442" s="26">
        <v>129.6</v>
      </c>
    </row>
    <row r="443" spans="1:2" x14ac:dyDescent="0.2">
      <c r="A443" s="20">
        <f t="shared" si="8"/>
        <v>598</v>
      </c>
      <c r="B443" s="26">
        <v>130</v>
      </c>
    </row>
    <row r="444" spans="1:2" x14ac:dyDescent="0.2">
      <c r="A444" s="20">
        <f t="shared" si="8"/>
        <v>599</v>
      </c>
      <c r="B444" s="26">
        <v>130.4</v>
      </c>
    </row>
    <row r="445" spans="1:2" x14ac:dyDescent="0.2">
      <c r="A445" s="20">
        <f t="shared" si="8"/>
        <v>600</v>
      </c>
      <c r="B445" s="26">
        <v>130.80000000000001</v>
      </c>
    </row>
    <row r="446" spans="1:2" x14ac:dyDescent="0.2">
      <c r="A446" s="20">
        <f t="shared" si="8"/>
        <v>601</v>
      </c>
      <c r="B446" s="26">
        <v>131.19999999999999</v>
      </c>
    </row>
    <row r="447" spans="1:2" x14ac:dyDescent="0.2">
      <c r="A447" s="20">
        <f t="shared" si="8"/>
        <v>602</v>
      </c>
      <c r="B447" s="26">
        <v>131.6</v>
      </c>
    </row>
    <row r="448" spans="1:2" x14ac:dyDescent="0.2">
      <c r="A448" s="20">
        <f t="shared" si="8"/>
        <v>603</v>
      </c>
      <c r="B448" s="26">
        <v>132</v>
      </c>
    </row>
    <row r="449" spans="1:2" x14ac:dyDescent="0.2">
      <c r="A449" s="20">
        <f t="shared" si="8"/>
        <v>604</v>
      </c>
      <c r="B449" s="26">
        <v>132.4</v>
      </c>
    </row>
    <row r="450" spans="1:2" x14ac:dyDescent="0.2">
      <c r="A450" s="20">
        <f t="shared" si="8"/>
        <v>605</v>
      </c>
      <c r="B450" s="26">
        <v>132.80000000000001</v>
      </c>
    </row>
    <row r="451" spans="1:2" x14ac:dyDescent="0.2">
      <c r="A451" s="20">
        <f t="shared" si="8"/>
        <v>606</v>
      </c>
      <c r="B451" s="26">
        <v>133.19999999999999</v>
      </c>
    </row>
    <row r="452" spans="1:2" x14ac:dyDescent="0.2">
      <c r="A452" s="20">
        <f t="shared" si="8"/>
        <v>607</v>
      </c>
      <c r="B452" s="26">
        <v>133.6</v>
      </c>
    </row>
    <row r="453" spans="1:2" x14ac:dyDescent="0.2">
      <c r="A453" s="20">
        <f t="shared" si="8"/>
        <v>608</v>
      </c>
      <c r="B453" s="26">
        <v>134</v>
      </c>
    </row>
    <row r="454" spans="1:2" x14ac:dyDescent="0.2">
      <c r="A454" s="20">
        <f t="shared" si="8"/>
        <v>609</v>
      </c>
      <c r="B454" s="26">
        <v>134.4</v>
      </c>
    </row>
    <row r="455" spans="1:2" x14ac:dyDescent="0.2">
      <c r="A455" s="20">
        <f t="shared" si="8"/>
        <v>610</v>
      </c>
      <c r="B455" s="26">
        <v>134.80000000000001</v>
      </c>
    </row>
    <row r="456" spans="1:2" x14ac:dyDescent="0.2">
      <c r="A456" s="20">
        <f t="shared" si="8"/>
        <v>611</v>
      </c>
      <c r="B456" s="26">
        <v>135.19999999999999</v>
      </c>
    </row>
    <row r="457" spans="1:2" x14ac:dyDescent="0.2">
      <c r="A457" s="20">
        <f t="shared" si="8"/>
        <v>612</v>
      </c>
      <c r="B457" s="26">
        <v>135.6</v>
      </c>
    </row>
    <row r="458" spans="1:2" x14ac:dyDescent="0.2">
      <c r="A458" s="20">
        <f t="shared" si="8"/>
        <v>613</v>
      </c>
      <c r="B458" s="26">
        <v>136</v>
      </c>
    </row>
    <row r="459" spans="1:2" x14ac:dyDescent="0.2">
      <c r="A459" s="20">
        <f t="shared" si="8"/>
        <v>614</v>
      </c>
      <c r="B459" s="26">
        <v>136.4</v>
      </c>
    </row>
    <row r="460" spans="1:2" x14ac:dyDescent="0.2">
      <c r="A460" s="20">
        <f t="shared" si="8"/>
        <v>615</v>
      </c>
      <c r="B460" s="26">
        <v>136.80000000000001</v>
      </c>
    </row>
    <row r="461" spans="1:2" x14ac:dyDescent="0.2">
      <c r="A461" s="20">
        <f t="shared" si="8"/>
        <v>616</v>
      </c>
      <c r="B461" s="26">
        <v>137.19999999999999</v>
      </c>
    </row>
    <row r="462" spans="1:2" x14ac:dyDescent="0.2">
      <c r="A462" s="20">
        <f t="shared" si="8"/>
        <v>617</v>
      </c>
      <c r="B462" s="26">
        <v>137.6</v>
      </c>
    </row>
    <row r="463" spans="1:2" x14ac:dyDescent="0.2">
      <c r="A463" s="20">
        <f t="shared" si="8"/>
        <v>618</v>
      </c>
      <c r="B463" s="26">
        <v>138</v>
      </c>
    </row>
    <row r="464" spans="1:2" x14ac:dyDescent="0.2">
      <c r="A464" s="20">
        <f t="shared" si="8"/>
        <v>619</v>
      </c>
      <c r="B464" s="26">
        <v>138.4</v>
      </c>
    </row>
    <row r="465" spans="1:2" x14ac:dyDescent="0.2">
      <c r="A465" s="20">
        <f t="shared" si="8"/>
        <v>620</v>
      </c>
      <c r="B465" s="26">
        <v>138.80000000000001</v>
      </c>
    </row>
    <row r="466" spans="1:2" x14ac:dyDescent="0.2">
      <c r="A466" s="20">
        <f t="shared" si="8"/>
        <v>621</v>
      </c>
      <c r="B466" s="26">
        <v>139.19999999999999</v>
      </c>
    </row>
    <row r="467" spans="1:2" x14ac:dyDescent="0.2">
      <c r="A467" s="20">
        <f t="shared" si="8"/>
        <v>622</v>
      </c>
      <c r="B467" s="26">
        <v>139.6</v>
      </c>
    </row>
    <row r="468" spans="1:2" x14ac:dyDescent="0.2">
      <c r="A468" s="20">
        <f t="shared" si="8"/>
        <v>623</v>
      </c>
      <c r="B468" s="26">
        <v>140</v>
      </c>
    </row>
    <row r="469" spans="1:2" x14ac:dyDescent="0.2">
      <c r="A469" s="20">
        <f t="shared" si="8"/>
        <v>624</v>
      </c>
      <c r="B469" s="26">
        <v>140.4</v>
      </c>
    </row>
    <row r="470" spans="1:2" x14ac:dyDescent="0.2">
      <c r="A470" s="20">
        <f t="shared" si="8"/>
        <v>625</v>
      </c>
      <c r="B470" s="26">
        <v>140.80000000000001</v>
      </c>
    </row>
    <row r="471" spans="1:2" x14ac:dyDescent="0.2">
      <c r="A471" s="20">
        <f t="shared" si="8"/>
        <v>626</v>
      </c>
      <c r="B471" s="26">
        <v>141.19999999999999</v>
      </c>
    </row>
    <row r="472" spans="1:2" x14ac:dyDescent="0.2">
      <c r="A472" s="20">
        <f t="shared" si="8"/>
        <v>627</v>
      </c>
      <c r="B472" s="26">
        <v>141.6</v>
      </c>
    </row>
    <row r="473" spans="1:2" x14ac:dyDescent="0.2">
      <c r="A473" s="20">
        <f t="shared" si="8"/>
        <v>628</v>
      </c>
      <c r="B473" s="26">
        <v>142</v>
      </c>
    </row>
    <row r="474" spans="1:2" x14ac:dyDescent="0.2">
      <c r="A474" s="20">
        <f t="shared" si="8"/>
        <v>629</v>
      </c>
      <c r="B474" s="26">
        <v>142.4</v>
      </c>
    </row>
    <row r="475" spans="1:2" x14ac:dyDescent="0.2">
      <c r="A475" s="20">
        <f t="shared" si="8"/>
        <v>630</v>
      </c>
      <c r="B475" s="26">
        <v>142.80000000000001</v>
      </c>
    </row>
    <row r="476" spans="1:2" x14ac:dyDescent="0.2">
      <c r="A476" s="20">
        <f t="shared" si="8"/>
        <v>631</v>
      </c>
      <c r="B476" s="26">
        <v>143.19999999999999</v>
      </c>
    </row>
    <row r="477" spans="1:2" x14ac:dyDescent="0.2">
      <c r="A477" s="20">
        <f t="shared" si="8"/>
        <v>632</v>
      </c>
      <c r="B477" s="26">
        <v>143.6</v>
      </c>
    </row>
    <row r="478" spans="1:2" x14ac:dyDescent="0.2">
      <c r="A478" s="20">
        <f t="shared" si="8"/>
        <v>633</v>
      </c>
      <c r="B478" s="26">
        <v>144</v>
      </c>
    </row>
    <row r="479" spans="1:2" x14ac:dyDescent="0.2">
      <c r="A479" s="20">
        <f t="shared" si="8"/>
        <v>634</v>
      </c>
      <c r="B479" s="26">
        <v>144.4</v>
      </c>
    </row>
    <row r="480" spans="1:2" x14ac:dyDescent="0.2">
      <c r="A480" s="20">
        <f t="shared" si="8"/>
        <v>635</v>
      </c>
      <c r="B480" s="26">
        <v>144.80000000000001</v>
      </c>
    </row>
    <row r="481" spans="1:2" x14ac:dyDescent="0.2">
      <c r="A481" s="20">
        <f t="shared" si="8"/>
        <v>636</v>
      </c>
      <c r="B481" s="26">
        <v>145.19999999999999</v>
      </c>
    </row>
    <row r="482" spans="1:2" x14ac:dyDescent="0.2">
      <c r="A482" s="20">
        <f t="shared" si="8"/>
        <v>637</v>
      </c>
      <c r="B482" s="26">
        <v>145.6</v>
      </c>
    </row>
    <row r="483" spans="1:2" x14ac:dyDescent="0.2">
      <c r="A483" s="20">
        <f t="shared" si="8"/>
        <v>638</v>
      </c>
      <c r="B483" s="26">
        <v>146</v>
      </c>
    </row>
    <row r="484" spans="1:2" x14ac:dyDescent="0.2">
      <c r="A484" s="20">
        <f t="shared" si="8"/>
        <v>639</v>
      </c>
      <c r="B484" s="26">
        <v>146.4</v>
      </c>
    </row>
    <row r="485" spans="1:2" x14ac:dyDescent="0.2">
      <c r="A485" s="20">
        <f t="shared" si="8"/>
        <v>640</v>
      </c>
      <c r="B485" s="26">
        <v>146.80000000000001</v>
      </c>
    </row>
    <row r="486" spans="1:2" x14ac:dyDescent="0.2">
      <c r="A486" s="20">
        <f t="shared" si="8"/>
        <v>641</v>
      </c>
      <c r="B486" s="26">
        <v>147.19999999999999</v>
      </c>
    </row>
    <row r="487" spans="1:2" x14ac:dyDescent="0.2">
      <c r="A487" s="20">
        <f t="shared" si="8"/>
        <v>642</v>
      </c>
      <c r="B487" s="26">
        <v>147.6</v>
      </c>
    </row>
    <row r="488" spans="1:2" x14ac:dyDescent="0.2">
      <c r="A488" s="20">
        <f t="shared" si="8"/>
        <v>643</v>
      </c>
      <c r="B488" s="26">
        <v>148</v>
      </c>
    </row>
    <row r="489" spans="1:2" x14ac:dyDescent="0.2">
      <c r="A489" s="20">
        <f t="shared" si="8"/>
        <v>644</v>
      </c>
      <c r="B489" s="26">
        <v>148.4</v>
      </c>
    </row>
    <row r="490" spans="1:2" x14ac:dyDescent="0.2">
      <c r="A490" s="20">
        <f t="shared" si="8"/>
        <v>645</v>
      </c>
      <c r="B490" s="26">
        <v>148.80000000000001</v>
      </c>
    </row>
    <row r="491" spans="1:2" x14ac:dyDescent="0.2">
      <c r="A491" s="20">
        <f t="shared" si="8"/>
        <v>646</v>
      </c>
      <c r="B491" s="26">
        <v>149.19999999999999</v>
      </c>
    </row>
    <row r="492" spans="1:2" x14ac:dyDescent="0.2">
      <c r="A492" s="20">
        <f t="shared" si="8"/>
        <v>647</v>
      </c>
      <c r="B492" s="26">
        <v>149.6</v>
      </c>
    </row>
    <row r="493" spans="1:2" x14ac:dyDescent="0.2">
      <c r="A493" s="20">
        <f t="shared" si="8"/>
        <v>648</v>
      </c>
      <c r="B493" s="26">
        <v>150</v>
      </c>
    </row>
    <row r="494" spans="1:2" x14ac:dyDescent="0.2">
      <c r="A494" s="20">
        <f t="shared" si="8"/>
        <v>649</v>
      </c>
      <c r="B494" s="26">
        <v>150.4</v>
      </c>
    </row>
    <row r="495" spans="1:2" x14ac:dyDescent="0.2">
      <c r="A495" s="20">
        <f t="shared" si="8"/>
        <v>650</v>
      </c>
      <c r="B495" s="26">
        <v>150.80000000000001</v>
      </c>
    </row>
    <row r="496" spans="1:2" x14ac:dyDescent="0.2">
      <c r="A496" s="20">
        <f t="shared" si="8"/>
        <v>651</v>
      </c>
      <c r="B496" s="26">
        <v>151.19999999999999</v>
      </c>
    </row>
    <row r="497" spans="1:2" x14ac:dyDescent="0.2">
      <c r="A497" s="20">
        <f t="shared" si="8"/>
        <v>652</v>
      </c>
      <c r="B497" s="26">
        <v>151.6</v>
      </c>
    </row>
    <row r="498" spans="1:2" x14ac:dyDescent="0.2">
      <c r="A498" s="20">
        <f t="shared" si="8"/>
        <v>653</v>
      </c>
      <c r="B498" s="26">
        <v>152</v>
      </c>
    </row>
    <row r="499" spans="1:2" x14ac:dyDescent="0.2">
      <c r="A499" s="20">
        <f t="shared" si="8"/>
        <v>654</v>
      </c>
      <c r="B499" s="26">
        <v>152.4</v>
      </c>
    </row>
    <row r="500" spans="1:2" x14ac:dyDescent="0.2">
      <c r="A500" s="20">
        <f t="shared" si="8"/>
        <v>655</v>
      </c>
      <c r="B500" s="26">
        <v>152.80000000000001</v>
      </c>
    </row>
    <row r="501" spans="1:2" x14ac:dyDescent="0.2">
      <c r="A501" s="20">
        <f t="shared" si="8"/>
        <v>656</v>
      </c>
      <c r="B501" s="26">
        <v>153.19999999999999</v>
      </c>
    </row>
    <row r="502" spans="1:2" x14ac:dyDescent="0.2">
      <c r="A502" s="20">
        <f t="shared" si="8"/>
        <v>657</v>
      </c>
      <c r="B502" s="26">
        <v>153.6</v>
      </c>
    </row>
    <row r="503" spans="1:2" x14ac:dyDescent="0.2">
      <c r="A503" s="20">
        <f t="shared" si="8"/>
        <v>658</v>
      </c>
      <c r="B503" s="26">
        <v>154</v>
      </c>
    </row>
    <row r="504" spans="1:2" x14ac:dyDescent="0.2">
      <c r="A504" s="20">
        <f t="shared" ref="A504:A556" si="9">A503+1</f>
        <v>659</v>
      </c>
      <c r="B504" s="26">
        <v>154.4</v>
      </c>
    </row>
    <row r="505" spans="1:2" x14ac:dyDescent="0.2">
      <c r="A505" s="20">
        <f t="shared" si="9"/>
        <v>660</v>
      </c>
      <c r="B505" s="26">
        <v>154.80000000000001</v>
      </c>
    </row>
    <row r="506" spans="1:2" x14ac:dyDescent="0.2">
      <c r="A506" s="20">
        <f t="shared" si="9"/>
        <v>661</v>
      </c>
      <c r="B506" s="26">
        <v>155.19999999999999</v>
      </c>
    </row>
    <row r="507" spans="1:2" x14ac:dyDescent="0.2">
      <c r="A507" s="20">
        <f t="shared" si="9"/>
        <v>662</v>
      </c>
      <c r="B507" s="26">
        <v>155.6</v>
      </c>
    </row>
    <row r="508" spans="1:2" x14ac:dyDescent="0.2">
      <c r="A508" s="20">
        <f t="shared" si="9"/>
        <v>663</v>
      </c>
      <c r="B508" s="26">
        <v>156</v>
      </c>
    </row>
    <row r="509" spans="1:2" x14ac:dyDescent="0.2">
      <c r="A509" s="20">
        <f t="shared" si="9"/>
        <v>664</v>
      </c>
      <c r="B509" s="26">
        <v>156.4</v>
      </c>
    </row>
    <row r="510" spans="1:2" x14ac:dyDescent="0.2">
      <c r="A510" s="20">
        <f t="shared" si="9"/>
        <v>665</v>
      </c>
      <c r="B510" s="26">
        <v>156.80000000000001</v>
      </c>
    </row>
    <row r="511" spans="1:2" x14ac:dyDescent="0.2">
      <c r="A511" s="20">
        <f t="shared" si="9"/>
        <v>666</v>
      </c>
      <c r="B511" s="26">
        <v>157.19999999999999</v>
      </c>
    </row>
    <row r="512" spans="1:2" x14ac:dyDescent="0.2">
      <c r="A512" s="20">
        <f t="shared" si="9"/>
        <v>667</v>
      </c>
      <c r="B512" s="26">
        <v>157.6</v>
      </c>
    </row>
    <row r="513" spans="1:2" x14ac:dyDescent="0.2">
      <c r="A513" s="20">
        <f t="shared" si="9"/>
        <v>668</v>
      </c>
      <c r="B513" s="26">
        <v>158</v>
      </c>
    </row>
    <row r="514" spans="1:2" x14ac:dyDescent="0.2">
      <c r="A514" s="20">
        <f t="shared" si="9"/>
        <v>669</v>
      </c>
      <c r="B514" s="26">
        <v>158.4</v>
      </c>
    </row>
    <row r="515" spans="1:2" x14ac:dyDescent="0.2">
      <c r="A515" s="20">
        <f t="shared" si="9"/>
        <v>670</v>
      </c>
      <c r="B515" s="26">
        <v>158.80000000000001</v>
      </c>
    </row>
    <row r="516" spans="1:2" x14ac:dyDescent="0.2">
      <c r="A516" s="20">
        <f t="shared" si="9"/>
        <v>671</v>
      </c>
      <c r="B516" s="26">
        <v>159.19999999999999</v>
      </c>
    </row>
    <row r="517" spans="1:2" x14ac:dyDescent="0.2">
      <c r="A517" s="20">
        <f t="shared" si="9"/>
        <v>672</v>
      </c>
      <c r="B517" s="26">
        <v>159.6</v>
      </c>
    </row>
    <row r="518" spans="1:2" x14ac:dyDescent="0.2">
      <c r="A518" s="20">
        <f t="shared" si="9"/>
        <v>673</v>
      </c>
      <c r="B518" s="26">
        <v>160</v>
      </c>
    </row>
    <row r="519" spans="1:2" x14ac:dyDescent="0.2">
      <c r="A519" s="20">
        <f t="shared" si="9"/>
        <v>674</v>
      </c>
      <c r="B519" s="26">
        <v>160.4</v>
      </c>
    </row>
    <row r="520" spans="1:2" x14ac:dyDescent="0.2">
      <c r="A520" s="20">
        <f t="shared" si="9"/>
        <v>675</v>
      </c>
      <c r="B520" s="26">
        <v>160.80000000000001</v>
      </c>
    </row>
    <row r="521" spans="1:2" x14ac:dyDescent="0.2">
      <c r="A521" s="20">
        <f t="shared" si="9"/>
        <v>676</v>
      </c>
      <c r="B521" s="26">
        <v>161.19999999999999</v>
      </c>
    </row>
    <row r="522" spans="1:2" x14ac:dyDescent="0.2">
      <c r="A522" s="20">
        <f t="shared" si="9"/>
        <v>677</v>
      </c>
      <c r="B522" s="26">
        <v>161.6</v>
      </c>
    </row>
    <row r="523" spans="1:2" x14ac:dyDescent="0.2">
      <c r="A523" s="20">
        <f t="shared" si="9"/>
        <v>678</v>
      </c>
      <c r="B523" s="26">
        <v>162</v>
      </c>
    </row>
    <row r="524" spans="1:2" x14ac:dyDescent="0.2">
      <c r="A524" s="20">
        <f t="shared" si="9"/>
        <v>679</v>
      </c>
      <c r="B524" s="26">
        <v>162.4</v>
      </c>
    </row>
    <row r="525" spans="1:2" x14ac:dyDescent="0.2">
      <c r="A525" s="20">
        <f t="shared" si="9"/>
        <v>680</v>
      </c>
      <c r="B525" s="26">
        <v>162.80000000000001</v>
      </c>
    </row>
    <row r="526" spans="1:2" x14ac:dyDescent="0.2">
      <c r="A526" s="20">
        <f t="shared" si="9"/>
        <v>681</v>
      </c>
      <c r="B526" s="26">
        <v>163.19999999999999</v>
      </c>
    </row>
    <row r="527" spans="1:2" x14ac:dyDescent="0.2">
      <c r="A527" s="20">
        <f t="shared" si="9"/>
        <v>682</v>
      </c>
      <c r="B527" s="26">
        <v>163.6</v>
      </c>
    </row>
    <row r="528" spans="1:2" x14ac:dyDescent="0.2">
      <c r="A528" s="20">
        <f t="shared" si="9"/>
        <v>683</v>
      </c>
      <c r="B528" s="26">
        <v>164</v>
      </c>
    </row>
    <row r="529" spans="1:2" x14ac:dyDescent="0.2">
      <c r="A529" s="20">
        <f t="shared" si="9"/>
        <v>684</v>
      </c>
      <c r="B529" s="26">
        <v>164.4</v>
      </c>
    </row>
    <row r="530" spans="1:2" x14ac:dyDescent="0.2">
      <c r="A530" s="20">
        <f t="shared" si="9"/>
        <v>685</v>
      </c>
      <c r="B530" s="26">
        <v>164.8</v>
      </c>
    </row>
    <row r="531" spans="1:2" x14ac:dyDescent="0.2">
      <c r="A531" s="20">
        <f t="shared" si="9"/>
        <v>686</v>
      </c>
      <c r="B531" s="26">
        <v>165.2</v>
      </c>
    </row>
    <row r="532" spans="1:2" x14ac:dyDescent="0.2">
      <c r="A532" s="20">
        <f t="shared" si="9"/>
        <v>687</v>
      </c>
      <c r="B532" s="26">
        <v>165.6</v>
      </c>
    </row>
    <row r="533" spans="1:2" x14ac:dyDescent="0.2">
      <c r="A533" s="20">
        <f t="shared" si="9"/>
        <v>688</v>
      </c>
      <c r="B533" s="26">
        <v>166</v>
      </c>
    </row>
    <row r="534" spans="1:2" x14ac:dyDescent="0.2">
      <c r="A534" s="20">
        <f t="shared" si="9"/>
        <v>689</v>
      </c>
      <c r="B534" s="26">
        <v>166.4</v>
      </c>
    </row>
    <row r="535" spans="1:2" x14ac:dyDescent="0.2">
      <c r="A535" s="20">
        <f t="shared" si="9"/>
        <v>690</v>
      </c>
      <c r="B535" s="26">
        <v>166.8</v>
      </c>
    </row>
    <row r="536" spans="1:2" x14ac:dyDescent="0.2">
      <c r="A536" s="20">
        <f t="shared" si="9"/>
        <v>691</v>
      </c>
      <c r="B536" s="26">
        <v>167.2</v>
      </c>
    </row>
    <row r="537" spans="1:2" x14ac:dyDescent="0.2">
      <c r="A537" s="20">
        <f t="shared" si="9"/>
        <v>692</v>
      </c>
      <c r="B537" s="26">
        <v>167.6</v>
      </c>
    </row>
    <row r="538" spans="1:2" x14ac:dyDescent="0.2">
      <c r="A538" s="20">
        <f t="shared" si="9"/>
        <v>693</v>
      </c>
      <c r="B538" s="26">
        <v>168</v>
      </c>
    </row>
    <row r="539" spans="1:2" x14ac:dyDescent="0.2">
      <c r="A539" s="20">
        <f t="shared" si="9"/>
        <v>694</v>
      </c>
      <c r="B539" s="26">
        <v>168.4</v>
      </c>
    </row>
    <row r="540" spans="1:2" x14ac:dyDescent="0.2">
      <c r="A540" s="20">
        <f t="shared" si="9"/>
        <v>695</v>
      </c>
      <c r="B540" s="26">
        <v>168.8</v>
      </c>
    </row>
    <row r="541" spans="1:2" x14ac:dyDescent="0.2">
      <c r="A541" s="20">
        <f t="shared" si="9"/>
        <v>696</v>
      </c>
      <c r="B541" s="26">
        <v>169.2</v>
      </c>
    </row>
    <row r="542" spans="1:2" x14ac:dyDescent="0.2">
      <c r="A542" s="20">
        <f t="shared" si="9"/>
        <v>697</v>
      </c>
      <c r="B542" s="26">
        <v>169.6</v>
      </c>
    </row>
    <row r="543" spans="1:2" x14ac:dyDescent="0.2">
      <c r="A543" s="20">
        <f t="shared" si="9"/>
        <v>698</v>
      </c>
      <c r="B543" s="26">
        <v>170</v>
      </c>
    </row>
    <row r="544" spans="1:2" x14ac:dyDescent="0.2">
      <c r="A544" s="20">
        <f t="shared" si="9"/>
        <v>699</v>
      </c>
      <c r="B544" s="26">
        <v>170.4</v>
      </c>
    </row>
    <row r="545" spans="1:2" x14ac:dyDescent="0.2">
      <c r="A545" s="20">
        <f t="shared" si="9"/>
        <v>700</v>
      </c>
      <c r="B545" s="26">
        <v>170.8</v>
      </c>
    </row>
    <row r="546" spans="1:2" x14ac:dyDescent="0.2">
      <c r="A546" s="20">
        <f t="shared" si="9"/>
        <v>701</v>
      </c>
      <c r="B546" s="26">
        <v>171.2</v>
      </c>
    </row>
    <row r="547" spans="1:2" x14ac:dyDescent="0.2">
      <c r="A547" s="20">
        <f t="shared" si="9"/>
        <v>702</v>
      </c>
      <c r="B547" s="26">
        <v>171.6</v>
      </c>
    </row>
    <row r="548" spans="1:2" x14ac:dyDescent="0.2">
      <c r="A548" s="20">
        <f t="shared" si="9"/>
        <v>703</v>
      </c>
      <c r="B548" s="26">
        <v>172</v>
      </c>
    </row>
    <row r="549" spans="1:2" x14ac:dyDescent="0.2">
      <c r="A549" s="20">
        <f t="shared" si="9"/>
        <v>704</v>
      </c>
      <c r="B549" s="26">
        <v>172.4</v>
      </c>
    </row>
    <row r="550" spans="1:2" x14ac:dyDescent="0.2">
      <c r="A550" s="20">
        <f t="shared" si="9"/>
        <v>705</v>
      </c>
      <c r="B550" s="26">
        <v>172.8</v>
      </c>
    </row>
    <row r="551" spans="1:2" x14ac:dyDescent="0.2">
      <c r="A551" s="20">
        <f t="shared" si="9"/>
        <v>706</v>
      </c>
      <c r="B551" s="26">
        <v>173.2</v>
      </c>
    </row>
    <row r="552" spans="1:2" x14ac:dyDescent="0.2">
      <c r="A552" s="20">
        <f t="shared" si="9"/>
        <v>707</v>
      </c>
      <c r="B552" s="26">
        <v>173.6</v>
      </c>
    </row>
    <row r="553" spans="1:2" x14ac:dyDescent="0.2">
      <c r="A553" s="20">
        <f t="shared" si="9"/>
        <v>708</v>
      </c>
      <c r="B553" s="26">
        <v>174</v>
      </c>
    </row>
    <row r="554" spans="1:2" x14ac:dyDescent="0.2">
      <c r="A554" s="20">
        <f t="shared" si="9"/>
        <v>709</v>
      </c>
      <c r="B554" s="26">
        <v>174.4</v>
      </c>
    </row>
    <row r="555" spans="1:2" x14ac:dyDescent="0.2">
      <c r="A555" s="20">
        <f t="shared" si="9"/>
        <v>710</v>
      </c>
      <c r="B555" s="26">
        <v>174.8</v>
      </c>
    </row>
    <row r="556" spans="1:2" x14ac:dyDescent="0.2">
      <c r="A556" s="20">
        <f t="shared" si="9"/>
        <v>711</v>
      </c>
      <c r="B556" s="26">
        <v>175.2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K27"/>
  <sheetViews>
    <sheetView topLeftCell="A3" zoomScale="90" zoomScaleNormal="90" workbookViewId="0">
      <pane ySplit="3" topLeftCell="A8" activePane="bottomLeft" state="frozen"/>
      <selection activeCell="G6" sqref="G6"/>
      <selection pane="bottomLeft" activeCell="A10" sqref="A10"/>
    </sheetView>
  </sheetViews>
  <sheetFormatPr defaultColWidth="9.14453125" defaultRowHeight="13.5" outlineLevelRow="1" x14ac:dyDescent="0.15"/>
  <cols>
    <col min="1" max="1" width="4.9765625" style="29" customWidth="1"/>
    <col min="2" max="3" width="18.5625" style="29" customWidth="1"/>
    <col min="4" max="4" width="17.890625" style="29" customWidth="1"/>
    <col min="5" max="5" width="6.9921875" style="38" customWidth="1"/>
    <col min="6" max="6" width="6.9921875" style="1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5" t="s">
        <v>95</v>
      </c>
      <c r="F3" s="29"/>
    </row>
    <row r="4" spans="1:11" ht="4.5" customHeight="1" x14ac:dyDescent="0.15">
      <c r="F4" s="29"/>
    </row>
    <row r="5" spans="1:11" s="68" customFormat="1" ht="27.6" customHeigh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7" t="s">
        <v>11</v>
      </c>
      <c r="F5" s="66" t="s">
        <v>9</v>
      </c>
      <c r="G5" s="66" t="s">
        <v>12</v>
      </c>
      <c r="H5" s="66" t="s">
        <v>16</v>
      </c>
      <c r="I5" s="66" t="s">
        <v>13</v>
      </c>
      <c r="J5" s="66" t="s">
        <v>10</v>
      </c>
      <c r="K5" s="66" t="s">
        <v>14</v>
      </c>
    </row>
    <row r="6" spans="1:11" s="64" customFormat="1" ht="27.6" customHeight="1" x14ac:dyDescent="0.2">
      <c r="A6" s="69">
        <v>51</v>
      </c>
      <c r="B6" s="70" t="str">
        <f>IFERROR(VLOOKUP($A6,Entries!$A:$F,4,FALSE),"")</f>
        <v>Hannah Crump</v>
      </c>
      <c r="C6" s="70" t="str">
        <f>IFERROR(VLOOKUP($A6,Entries!$A:$F,5,FALSE),"")</f>
        <v>Hazevern Domino</v>
      </c>
      <c r="D6" s="70" t="str">
        <f>IFERROR(VLOOKUP($A6,Entries!$A:$F,6,FALSE),"")</f>
        <v>Berkeley Green</v>
      </c>
      <c r="E6" s="71">
        <f>IF(SUMIF('DR (80)'!$A:$A,$A6,'DR (80)'!$D:$D)=0,"",SUMIF('DR (80)'!$A:$A,$A6,'DR (80)'!$D:$D))</f>
        <v>29</v>
      </c>
      <c r="F6" s="72">
        <f>IFERROR(VLOOKUP(A6,'SJ (80)'!A:D,4,FALSE),"")</f>
        <v>4</v>
      </c>
      <c r="G6" s="71" t="str">
        <f>IFERROR(VLOOKUP(A6,'XCT (80)'!A:D,4,FALSE),"")</f>
        <v/>
      </c>
      <c r="H6" s="73" t="str">
        <f>IF(G6=0,SUMIF('XCT (80)'!A:A,$A6,'XCT (80)'!B:B),"")</f>
        <v/>
      </c>
      <c r="I6" s="72" t="str">
        <f>IFERROR(VLOOKUP(A6,'XC (80)'!A:B,2,FALSE),"")</f>
        <v>E</v>
      </c>
      <c r="J6" s="71" t="str">
        <f>IF(F6="E","E",IF(I6="E","E",IF(F6="R","R",IF(I6="R","R",SUM(E6:F6,I6)+IF(G6="",0,IF(G6&gt;0,G6,-G6))))))</f>
        <v>E</v>
      </c>
      <c r="K6" s="74" t="str">
        <f t="shared" ref="K6:K27" si="0">IFERROR(RANK(J6,J$6:J$27,1),"")</f>
        <v/>
      </c>
    </row>
    <row r="7" spans="1:11" s="64" customFormat="1" ht="27.6" customHeight="1" x14ac:dyDescent="0.15">
      <c r="A7" s="69">
        <v>52</v>
      </c>
      <c r="B7" s="70" t="str">
        <f>IFERROR(VLOOKUP($A7,Entries!$A:$F,4,FALSE),"")</f>
        <v>Renee Watkins</v>
      </c>
      <c r="C7" s="70" t="str">
        <f>IFERROR(VLOOKUP($A7,Entries!$A:$F,5,FALSE),"")</f>
        <v>Banagher I'm Nearly Dun</v>
      </c>
      <c r="D7" s="70" t="str">
        <f>IFERROR(VLOOKUP($A7,Entries!$A:$F,6,FALSE),"")</f>
        <v>Berkeley Green</v>
      </c>
      <c r="E7" s="71">
        <f>IF(SUMIF('DR (80)'!$A:$A,$A7,'DR (80)'!$D:$D)=0,"",SUMIF('DR (80)'!$A:$A,$A7,'DR (80)'!$D:$D))</f>
        <v>30.5</v>
      </c>
      <c r="F7" s="72">
        <f>IFERROR(VLOOKUP(A7,'SJ (80)'!A:D,4,FALSE),"")</f>
        <v>21</v>
      </c>
      <c r="G7" s="71" t="str">
        <f>IFERROR(VLOOKUP(A7,'XCT (80)'!A:D,4,FALSE),"")</f>
        <v/>
      </c>
      <c r="H7" s="73" t="str">
        <f>IF(G7=0,SUMIF('XCT (80)'!A:A,$A7,'XCT (80)'!B:B),"")</f>
        <v/>
      </c>
      <c r="I7" s="72" t="str">
        <f>IFERROR(VLOOKUP(A7,'XC (80)'!A:B,2,FALSE),"")</f>
        <v>E</v>
      </c>
      <c r="J7" s="71" t="str">
        <f t="shared" ref="J7:J27" si="1">IF(F7="E","E",IF(I7="E","E",IF(F7="R","R",IF(I7="R","R",SUM(E7:F7,I7)+IF(G7="",0,IF(G7&gt;0,G7,-G7))))))</f>
        <v>E</v>
      </c>
      <c r="K7" s="74" t="str">
        <f t="shared" si="0"/>
        <v/>
      </c>
    </row>
    <row r="8" spans="1:11" s="64" customFormat="1" ht="27.6" customHeight="1" x14ac:dyDescent="0.15">
      <c r="A8" s="69">
        <v>53</v>
      </c>
      <c r="B8" s="70" t="str">
        <f>IFERROR(VLOOKUP($A8,Entries!$A:$F,4,FALSE),"")</f>
        <v>Eve Bateman</v>
      </c>
      <c r="C8" s="70" t="str">
        <f>IFERROR(VLOOKUP($A8,Entries!$A:$F,5,FALSE),"")</f>
        <v>Bwlchyfedwen Bedwyr</v>
      </c>
      <c r="D8" s="70" t="str">
        <f>IFERROR(VLOOKUP($A8,Entries!$A:$F,6,FALSE),"")</f>
        <v>Saxon</v>
      </c>
      <c r="E8" s="71">
        <f>IF(SUMIF('DR (80)'!$A:$A,$A8,'DR (80)'!$D:$D)=0,"",SUMIF('DR (80)'!$A:$A,$A8,'DR (80)'!$D:$D))</f>
        <v>35.799999999999997</v>
      </c>
      <c r="F8" s="72">
        <f>IFERROR(VLOOKUP(A8,'SJ (80)'!A:D,4,FALSE),"")</f>
        <v>0</v>
      </c>
      <c r="G8" s="71">
        <f>IFERROR(VLOOKUP(A8,'XCT (80)'!A:D,4,FALSE),"")</f>
        <v>0</v>
      </c>
      <c r="H8" s="73">
        <f>IF(G8=0,SUMIF('XCT (80)'!A:A,$A8,'XCT (80)'!B:B),"")</f>
        <v>4.0999999999999996</v>
      </c>
      <c r="I8" s="72">
        <f>IFERROR(VLOOKUP(A8,'XC (80)'!A:B,2,FALSE),"")</f>
        <v>0</v>
      </c>
      <c r="J8" s="71">
        <f t="shared" si="1"/>
        <v>35.799999999999997</v>
      </c>
      <c r="K8" s="74">
        <f t="shared" si="0"/>
        <v>4</v>
      </c>
    </row>
    <row r="9" spans="1:11" s="64" customFormat="1" ht="27.6" customHeight="1" x14ac:dyDescent="0.2">
      <c r="A9" s="69">
        <v>54</v>
      </c>
      <c r="B9" s="70" t="str">
        <f>IFERROR(VLOOKUP($A9,Entries!$A:$F,4,FALSE),"")</f>
        <v>Millie Shepherd</v>
      </c>
      <c r="C9" s="70">
        <f>IFERROR(VLOOKUP($A9,Entries!$A:$F,5,FALSE),"")</f>
        <v>0</v>
      </c>
      <c r="D9" s="70" t="str">
        <f>IFERROR(VLOOKUP($A9,Entries!$A:$F,6,FALSE),"")</f>
        <v>Saxon</v>
      </c>
      <c r="E9" s="71">
        <f>IF(SUMIF('DR (80)'!$A:$A,$A9,'DR (80)'!$D:$D)=0,"",SUMIF('DR (80)'!$A:$A,$A9,'DR (80)'!$D:$D))</f>
        <v>33.5</v>
      </c>
      <c r="F9" s="72">
        <f>IFERROR(VLOOKUP(A9,'SJ (80)'!A:D,4,FALSE),"")</f>
        <v>0</v>
      </c>
      <c r="G9" s="71" t="str">
        <f>IFERROR(VLOOKUP(A9,'XCT (80)'!A:D,4,FALSE),"")</f>
        <v/>
      </c>
      <c r="H9" s="73" t="str">
        <f>IF(G9=0,SUMIF('XCT (80)'!A:A,$A9,'XCT (80)'!B:B),"")</f>
        <v/>
      </c>
      <c r="I9" s="72" t="str">
        <f>IFERROR(VLOOKUP(A9,'XC (80)'!A:B,2,FALSE),"")</f>
        <v>E</v>
      </c>
      <c r="J9" s="71" t="str">
        <f t="shared" ref="J9:J15" si="2">IF(F9="E","E",IF(I9="E","E",IF(F9="R","R",IF(I9="R","R",SUM(E9:F9,I9)+IF(G9="",0,IF(G9&gt;0,G9,-G9))))))</f>
        <v>E</v>
      </c>
      <c r="K9" s="74" t="str">
        <f t="shared" si="0"/>
        <v/>
      </c>
    </row>
    <row r="10" spans="1:11" s="64" customFormat="1" ht="27.6" customHeight="1" x14ac:dyDescent="0.2">
      <c r="A10" s="69">
        <v>55</v>
      </c>
      <c r="B10" s="70" t="str">
        <f>IFERROR(VLOOKUP($A10,Entries!$A:$F,4,FALSE),"")</f>
        <v>Naomi Wright</v>
      </c>
      <c r="C10" s="70" t="str">
        <f>IFERROR(VLOOKUP($A10,Entries!$A:$F,5,FALSE),"")</f>
        <v>Ballybought Dougie</v>
      </c>
      <c r="D10" s="70" t="str">
        <f>IFERROR(VLOOKUP($A10,Entries!$A:$F,6,FALSE),"")</f>
        <v>Swindon</v>
      </c>
      <c r="E10" s="71">
        <f>IF(SUMIF('DR (80)'!$A:$A,$A10,'DR (80)'!$D:$D)=0,"",SUMIF('DR (80)'!$A:$A,$A10,'DR (80)'!$D:$D))</f>
        <v>35.299999999999997</v>
      </c>
      <c r="F10" s="72">
        <f>IFERROR(VLOOKUP(A10,'SJ (80)'!A:D,4,FALSE),"")</f>
        <v>0</v>
      </c>
      <c r="G10" s="71">
        <f>IFERROR(VLOOKUP(A10,'XCT (80)'!A:D,4,FALSE),"")</f>
        <v>0</v>
      </c>
      <c r="H10" s="73">
        <f>IF(G10=0,SUMIF('XCT (80)'!A:A,$A10,'XCT (80)'!B:B),"")</f>
        <v>4.1399999999999997</v>
      </c>
      <c r="I10" s="72">
        <f>IFERROR(VLOOKUP(A10,'XC (80)'!A:B,2,FALSE),"")</f>
        <v>0</v>
      </c>
      <c r="J10" s="71">
        <f t="shared" si="2"/>
        <v>35.299999999999997</v>
      </c>
      <c r="K10" s="74">
        <f t="shared" si="0"/>
        <v>3</v>
      </c>
    </row>
    <row r="11" spans="1:11" s="64" customFormat="1" ht="27.6" customHeight="1" x14ac:dyDescent="0.2">
      <c r="A11" s="69">
        <v>56</v>
      </c>
      <c r="B11" s="70">
        <f>IFERROR(VLOOKUP($A11,Entries!$A:$F,4,FALSE),"")</f>
        <v>0</v>
      </c>
      <c r="C11" s="70" t="str">
        <f>IFERROR(VLOOKUP($A11,Entries!$A:$F,5,FALSE),"")</f>
        <v>WD</v>
      </c>
      <c r="D11" s="70" t="str">
        <f>IFERROR(VLOOKUP($A11,Entries!$A:$F,6,FALSE),"")</f>
        <v>Swindon</v>
      </c>
      <c r="E11" s="71" t="str">
        <f>IF(SUMIF('DR (80)'!$A:$A,$A11,'DR (80)'!$D:$D)=0,"",SUMIF('DR (80)'!$A:$A,$A11,'DR (80)'!$D:$D))</f>
        <v/>
      </c>
      <c r="F11" s="72">
        <f>IFERROR(VLOOKUP(A11,'SJ (80)'!A:D,4,FALSE),"")</f>
        <v>0</v>
      </c>
      <c r="G11" s="71" t="str">
        <f>IFERROR(VLOOKUP(A11,'XCT (80)'!A:D,4,FALSE),"")</f>
        <v/>
      </c>
      <c r="H11" s="73" t="str">
        <f>IF(G11=0,SUMIF('XCT (80)'!A:A,$A11,'XCT (80)'!B:B),"")</f>
        <v/>
      </c>
      <c r="I11" s="72" t="str">
        <f>IFERROR(VLOOKUP(A11,'XC (80)'!A:B,2,FALSE),"")</f>
        <v/>
      </c>
      <c r="J11" s="71" t="s">
        <v>287</v>
      </c>
      <c r="K11" s="74" t="str">
        <f t="shared" si="0"/>
        <v/>
      </c>
    </row>
    <row r="12" spans="1:11" s="64" customFormat="1" ht="27.6" customHeight="1" x14ac:dyDescent="0.15">
      <c r="A12" s="69">
        <v>57</v>
      </c>
      <c r="B12" s="70" t="str">
        <f>IFERROR(VLOOKUP($A12,Entries!$A:$F,4,FALSE),"")</f>
        <v>Stacey Martin</v>
      </c>
      <c r="C12" s="70" t="str">
        <f>IFERROR(VLOOKUP($A12,Entries!$A:$F,5,FALSE),"")</f>
        <v>Ladykillers Little John</v>
      </c>
      <c r="D12" s="70" t="str">
        <f>IFERROR(VLOOKUP($A12,Entries!$A:$F,6,FALSE),"")</f>
        <v>Bath Bubbles</v>
      </c>
      <c r="E12" s="71">
        <f>IF(SUMIF('DR (80)'!$A:$A,$A12,'DR (80)'!$D:$D)=0,"",SUMIF('DR (80)'!$A:$A,$A12,'DR (80)'!$D:$D))</f>
        <v>24</v>
      </c>
      <c r="F12" s="72">
        <f>IFERROR(VLOOKUP(A12,'SJ (80)'!A:D,4,FALSE),"")</f>
        <v>0</v>
      </c>
      <c r="G12" s="71">
        <f>IFERROR(VLOOKUP(A12,'XCT (80)'!A:D,4,FALSE),"")</f>
        <v>1.2</v>
      </c>
      <c r="H12" s="73" t="str">
        <f>IF(G12=0,SUMIF('XCT (80)'!A:A,$A12,'XCT (80)'!B:B),"")</f>
        <v/>
      </c>
      <c r="I12" s="72">
        <f>IFERROR(VLOOKUP(A12,'XC (80)'!A:B,2,FALSE),"")</f>
        <v>0</v>
      </c>
      <c r="J12" s="71">
        <f t="shared" si="2"/>
        <v>25.2</v>
      </c>
      <c r="K12" s="74">
        <f t="shared" si="0"/>
        <v>1</v>
      </c>
    </row>
    <row r="13" spans="1:11" s="64" customFormat="1" ht="27.6" customHeight="1" x14ac:dyDescent="0.2">
      <c r="A13" s="69">
        <v>58</v>
      </c>
      <c r="B13" s="70" t="str">
        <f>IFERROR(VLOOKUP($A13,Entries!$A:$F,4,FALSE),"")</f>
        <v>Bethan Wheatley</v>
      </c>
      <c r="C13" s="70" t="str">
        <f>IFERROR(VLOOKUP($A13,Entries!$A:$F,5,FALSE),"")</f>
        <v>Tullycross Surprise</v>
      </c>
      <c r="D13" s="70" t="str">
        <f>IFERROR(VLOOKUP($A13,Entries!$A:$F,6,FALSE),"")</f>
        <v>Bath Bubbles</v>
      </c>
      <c r="E13" s="71">
        <f>IF(SUMIF('DR (80)'!$A:$A,$A13,'DR (80)'!$D:$D)=0,"",SUMIF('DR (80)'!$A:$A,$A13,'DR (80)'!$D:$D))</f>
        <v>38</v>
      </c>
      <c r="F13" s="72">
        <f>IFERROR(VLOOKUP(A13,'SJ (80)'!A:D,4,FALSE),"")</f>
        <v>20</v>
      </c>
      <c r="G13" s="71">
        <f>IFERROR(VLOOKUP(A13,'XCT (80)'!A:D,4,FALSE),"")</f>
        <v>10.4</v>
      </c>
      <c r="H13" s="73" t="str">
        <f>IF(G13=0,SUMIF('XCT (80)'!A:A,$A13,'XCT (80)'!B:B),"")</f>
        <v/>
      </c>
      <c r="I13" s="72" t="str">
        <f>IFERROR(VLOOKUP(A13,'XC (80)'!A:B,2,FALSE),"")</f>
        <v>E</v>
      </c>
      <c r="J13" s="71" t="str">
        <f t="shared" si="2"/>
        <v>E</v>
      </c>
      <c r="K13" s="74" t="str">
        <f t="shared" si="0"/>
        <v/>
      </c>
    </row>
    <row r="14" spans="1:11" s="64" customFormat="1" ht="27.6" customHeight="1" x14ac:dyDescent="0.2">
      <c r="A14" s="69">
        <v>59</v>
      </c>
      <c r="B14" s="70" t="str">
        <f>IFERROR(VLOOKUP($A14,Entries!$A:$F,4,FALSE),"")</f>
        <v>Emily Clarke</v>
      </c>
      <c r="C14" s="70" t="str">
        <f>IFERROR(VLOOKUP($A14,Entries!$A:$F,5,FALSE),"")</f>
        <v>NPS Indiana</v>
      </c>
      <c r="D14" s="70" t="str">
        <f>IFERROR(VLOOKUP($A14,Entries!$A:$F,6,FALSE),"")</f>
        <v>Cotswold Edge</v>
      </c>
      <c r="E14" s="71">
        <f>IF(SUMIF('DR (80)'!$A:$A,$A14,'DR (80)'!$D:$D)=0,"",SUMIF('DR (80)'!$A:$A,$A14,'DR (80)'!$D:$D))</f>
        <v>27</v>
      </c>
      <c r="F14" s="72">
        <f>IFERROR(VLOOKUP(A14,'SJ (80)'!A:D,4,FALSE),"")</f>
        <v>0</v>
      </c>
      <c r="G14" s="71">
        <f>IFERROR(VLOOKUP(A14,'XCT (80)'!A:D,4,FALSE),"")</f>
        <v>22.4</v>
      </c>
      <c r="H14" s="73" t="str">
        <f>IF(G14=0,SUMIF('XCT (80)'!A:A,$A14,'XCT (80)'!B:B),"")</f>
        <v/>
      </c>
      <c r="I14" s="72">
        <f>IFERROR(VLOOKUP(A14,'XC (80)'!A:B,2,FALSE),"")</f>
        <v>20</v>
      </c>
      <c r="J14" s="71">
        <f t="shared" si="2"/>
        <v>69.400000000000006</v>
      </c>
      <c r="K14" s="74">
        <f t="shared" si="0"/>
        <v>11</v>
      </c>
    </row>
    <row r="15" spans="1:11" s="64" customFormat="1" ht="27.6" customHeight="1" x14ac:dyDescent="0.2">
      <c r="A15" s="69">
        <v>60</v>
      </c>
      <c r="B15" s="70" t="str">
        <f>IFERROR(VLOOKUP($A15,Entries!$A:$F,4,FALSE),"")</f>
        <v>Shelby Dowding</v>
      </c>
      <c r="C15" s="70" t="str">
        <f>IFERROR(VLOOKUP($A15,Entries!$A:$F,5,FALSE),"")</f>
        <v>Peasedown Diablo</v>
      </c>
      <c r="D15" s="70" t="str">
        <f>IFERROR(VLOOKUP($A15,Entries!$A:$F,6,FALSE),"")</f>
        <v>Cotswold Edge</v>
      </c>
      <c r="E15" s="71">
        <f>IF(SUMIF('DR (80)'!$A:$A,$A15,'DR (80)'!$D:$D)=0,"",SUMIF('DR (80)'!$A:$A,$A15,'DR (80)'!$D:$D))</f>
        <v>29.5</v>
      </c>
      <c r="F15" s="72">
        <f>IFERROR(VLOOKUP(A15,'SJ (80)'!A:D,4,FALSE),"")</f>
        <v>4</v>
      </c>
      <c r="G15" s="71">
        <f>IFERROR(VLOOKUP(A15,'XCT (80)'!A:D,4,FALSE),"")</f>
        <v>0</v>
      </c>
      <c r="H15" s="73">
        <f>IF(G15=0,SUMIF('XCT (80)'!A:A,$A15,'XCT (80)'!B:B),"")</f>
        <v>4.1500000000000004</v>
      </c>
      <c r="I15" s="72">
        <f>IFERROR(VLOOKUP(A15,'XC (80)'!A:B,2,FALSE),"")</f>
        <v>0</v>
      </c>
      <c r="J15" s="71">
        <f t="shared" si="2"/>
        <v>33.5</v>
      </c>
      <c r="K15" s="74">
        <f t="shared" si="0"/>
        <v>2</v>
      </c>
    </row>
    <row r="16" spans="1:11" s="64" customFormat="1" ht="27.6" customHeight="1" x14ac:dyDescent="0.2">
      <c r="A16" s="69">
        <v>61</v>
      </c>
      <c r="B16" s="70" t="str">
        <f>IFERROR(VLOOKUP($A16,Entries!$A:$F,4,FALSE),"")</f>
        <v>Jude Matthews</v>
      </c>
      <c r="C16" s="70" t="str">
        <f>IFERROR(VLOOKUP($A16,Entries!$A:$F,5,FALSE),"")</f>
        <v>Bendigo VI</v>
      </c>
      <c r="D16" s="70" t="str">
        <f>IFERROR(VLOOKUP($A16,Entries!$A:$F,6,FALSE),"")</f>
        <v>VWH</v>
      </c>
      <c r="E16" s="71">
        <f>IF(SUMIF('DR (80)'!$A:$A,$A16,'DR (80)'!$D:$D)=0,"",SUMIF('DR (80)'!$A:$A,$A16,'DR (80)'!$D:$D))</f>
        <v>32</v>
      </c>
      <c r="F16" s="72">
        <f>IFERROR(VLOOKUP(A16,'SJ (80)'!A:D,4,FALSE),"")</f>
        <v>4</v>
      </c>
      <c r="G16" s="71">
        <f>IFERROR(VLOOKUP(A16,'XCT (80)'!A:D,4,FALSE),"")</f>
        <v>0</v>
      </c>
      <c r="H16" s="73">
        <f>IF(G16=0,SUMIF('XCT (80)'!A:A,$A16,'XCT (80)'!B:B),"")</f>
        <v>4.17</v>
      </c>
      <c r="I16" s="72">
        <f>IFERROR(VLOOKUP(A16,'XC (80)'!A:B,2,FALSE),"")</f>
        <v>0</v>
      </c>
      <c r="J16" s="71">
        <f t="shared" si="1"/>
        <v>36</v>
      </c>
      <c r="K16" s="74">
        <f t="shared" si="0"/>
        <v>5</v>
      </c>
    </row>
    <row r="17" spans="1:11" s="64" customFormat="1" ht="27.6" customHeight="1" x14ac:dyDescent="0.2">
      <c r="A17" s="69">
        <v>62</v>
      </c>
      <c r="B17" s="70" t="str">
        <f>IFERROR(VLOOKUP($A17,Entries!$A:$F,4,FALSE),"")</f>
        <v>Nia Glover</v>
      </c>
      <c r="C17" s="70" t="str">
        <f>IFERROR(VLOOKUP($A17,Entries!$A:$F,5,FALSE),"")</f>
        <v>Cheeko</v>
      </c>
      <c r="D17" s="70" t="str">
        <f>IFERROR(VLOOKUP($A17,Entries!$A:$F,6,FALSE),"")</f>
        <v>VWH</v>
      </c>
      <c r="E17" s="71">
        <f>IF(SUMIF('DR (80)'!$A:$A,$A17,'DR (80)'!$D:$D)=0,"",SUMIF('DR (80)'!$A:$A,$A17,'DR (80)'!$D:$D))</f>
        <v>33.799999999999997</v>
      </c>
      <c r="F17" s="72">
        <f>IFERROR(VLOOKUP(A17,'SJ (80)'!A:D,4,FALSE),"")</f>
        <v>0</v>
      </c>
      <c r="G17" s="71">
        <f>IFERROR(VLOOKUP(A17,'XCT (80)'!A:D,4,FALSE),"")</f>
        <v>4.4000000000000004</v>
      </c>
      <c r="H17" s="73" t="str">
        <f>IF(G17=0,SUMIF('XCT (80)'!A:A,$A17,'XCT (80)'!B:B),"")</f>
        <v/>
      </c>
      <c r="I17" s="72">
        <f>IFERROR(VLOOKUP(A17,'XC (80)'!A:B,2,FALSE),"")</f>
        <v>0</v>
      </c>
      <c r="J17" s="71">
        <f t="shared" si="1"/>
        <v>38.199999999999996</v>
      </c>
      <c r="K17" s="74">
        <f t="shared" si="0"/>
        <v>8</v>
      </c>
    </row>
    <row r="18" spans="1:11" s="64" customFormat="1" ht="27.6" customHeight="1" x14ac:dyDescent="0.2">
      <c r="A18" s="69">
        <v>63</v>
      </c>
      <c r="B18" s="70" t="str">
        <f>IFERROR(VLOOKUP($A18,Entries!$A:$F,4,FALSE),"")</f>
        <v>Nicola Powell</v>
      </c>
      <c r="C18" s="70" t="str">
        <f>IFERROR(VLOOKUP($A18,Entries!$A:$F,5,FALSE),"")</f>
        <v>Gringos Garrison</v>
      </c>
      <c r="D18" s="70" t="str">
        <f>IFERROR(VLOOKUP($A18,Entries!$A:$F,6,FALSE),"")</f>
        <v>Berkeley Gold</v>
      </c>
      <c r="E18" s="71">
        <f>IF(SUMIF('DR (80)'!$A:$A,$A18,'DR (80)'!$D:$D)=0,"",SUMIF('DR (80)'!$A:$A,$A18,'DR (80)'!$D:$D))</f>
        <v>38</v>
      </c>
      <c r="F18" s="72">
        <f>IFERROR(VLOOKUP(A18,'SJ (80)'!A:D,4,FALSE),"")</f>
        <v>0</v>
      </c>
      <c r="G18" s="71">
        <f>IFERROR(VLOOKUP(A18,'XCT (80)'!A:D,4,FALSE),"")</f>
        <v>0</v>
      </c>
      <c r="H18" s="73">
        <f>IF(G18=0,SUMIF('XCT (80)'!A:A,$A18,'XCT (80)'!B:B),"")</f>
        <v>4.0199999999999996</v>
      </c>
      <c r="I18" s="72">
        <f>IFERROR(VLOOKUP(A18,'XC (80)'!A:B,2,FALSE),"")</f>
        <v>0</v>
      </c>
      <c r="J18" s="71">
        <f t="shared" si="1"/>
        <v>38</v>
      </c>
      <c r="K18" s="74">
        <f t="shared" si="0"/>
        <v>7</v>
      </c>
    </row>
    <row r="19" spans="1:11" s="64" customFormat="1" ht="27.6" customHeight="1" x14ac:dyDescent="0.2">
      <c r="A19" s="69">
        <v>64</v>
      </c>
      <c r="B19" s="70" t="str">
        <f>IFERROR(VLOOKUP($A19,Entries!$A:$F,4,FALSE),"")</f>
        <v>Emma Smith</v>
      </c>
      <c r="C19" s="70" t="str">
        <f>IFERROR(VLOOKUP($A19,Entries!$A:$F,5,FALSE),"")</f>
        <v>Summers Skye</v>
      </c>
      <c r="D19" s="70" t="str">
        <f>IFERROR(VLOOKUP($A19,Entries!$A:$F,6,FALSE),"")</f>
        <v>Berkeley Gold</v>
      </c>
      <c r="E19" s="71">
        <f>IF(SUMIF('DR (80)'!$A:$A,$A19,'DR (80)'!$D:$D)=0,"",SUMIF('DR (80)'!$A:$A,$A19,'DR (80)'!$D:$D))</f>
        <v>34.799999999999997</v>
      </c>
      <c r="F19" s="72">
        <f>IFERROR(VLOOKUP(A19,'SJ (80)'!A:D,4,FALSE),"")</f>
        <v>25</v>
      </c>
      <c r="G19" s="71" t="str">
        <f>IFERROR(VLOOKUP(A19,'XCT (80)'!A:D,4,FALSE),"")</f>
        <v/>
      </c>
      <c r="H19" s="73" t="str">
        <f>IF(G19=0,SUMIF('XCT (80)'!A:A,$A19,'XCT (80)'!B:B),"")</f>
        <v/>
      </c>
      <c r="I19" s="72" t="str">
        <f>IFERROR(VLOOKUP(A19,'XC (80)'!A:B,2,FALSE),"")</f>
        <v>E</v>
      </c>
      <c r="J19" s="71" t="str">
        <f t="shared" si="1"/>
        <v>E</v>
      </c>
      <c r="K19" s="74" t="str">
        <f t="shared" si="0"/>
        <v/>
      </c>
    </row>
    <row r="20" spans="1:11" s="64" customFormat="1" ht="27.6" customHeight="1" x14ac:dyDescent="0.2">
      <c r="A20" s="69">
        <v>65</v>
      </c>
      <c r="B20" s="70" t="str">
        <f>IFERROR(VLOOKUP($A20,Entries!$A:$F,4,FALSE),"")</f>
        <v>Andrew Winterton</v>
      </c>
      <c r="C20" s="70" t="str">
        <f>IFERROR(VLOOKUP($A20,Entries!$A:$F,5,FALSE),"")</f>
        <v>Galileo Hit</v>
      </c>
      <c r="D20" s="70" t="str">
        <f>IFERROR(VLOOKUP($A20,Entries!$A:$F,6,FALSE),"")</f>
        <v>Berkeley</v>
      </c>
      <c r="E20" s="71">
        <f>IF(SUMIF('DR (80)'!$A:$A,$A20,'DR (80)'!$D:$D)=0,"",SUMIF('DR (80)'!$A:$A,$A20,'DR (80)'!$D:$D))</f>
        <v>36.299999999999997</v>
      </c>
      <c r="F20" s="72">
        <f>IFERROR(VLOOKUP(A20,'SJ (80)'!A:D,4,FALSE),"")</f>
        <v>4</v>
      </c>
      <c r="G20" s="71" t="str">
        <f>IFERROR(VLOOKUP(A20,'XCT (80)'!A:D,4,FALSE),"")</f>
        <v/>
      </c>
      <c r="H20" s="73" t="str">
        <f>IF(G20=0,SUMIF('XCT (80)'!A:A,$A20,'XCT (80)'!B:B),"")</f>
        <v/>
      </c>
      <c r="I20" s="72" t="str">
        <f>IFERROR(VLOOKUP(A20,'XC (80)'!A:B,2,FALSE),"")</f>
        <v>E</v>
      </c>
      <c r="J20" s="71" t="str">
        <f t="shared" si="1"/>
        <v>E</v>
      </c>
      <c r="K20" s="74" t="str">
        <f t="shared" si="0"/>
        <v/>
      </c>
    </row>
    <row r="21" spans="1:11" s="64" customFormat="1" ht="27.6" customHeight="1" x14ac:dyDescent="0.2">
      <c r="A21" s="69">
        <v>66</v>
      </c>
      <c r="B21" s="70" t="str">
        <f>IFERROR(VLOOKUP($A21,Entries!$A:$F,4,FALSE),"")</f>
        <v>Jill Holt</v>
      </c>
      <c r="C21" s="70" t="str">
        <f>IFERROR(VLOOKUP($A21,Entries!$A:$F,5,FALSE),"")</f>
        <v>Tiger Roll</v>
      </c>
      <c r="D21" s="70" t="str">
        <f>IFERROR(VLOOKUP($A21,Entries!$A:$F,6,FALSE),"")</f>
        <v>Bath Bombs</v>
      </c>
      <c r="E21" s="71">
        <f>IF(SUMIF('DR (80)'!$A:$A,$A21,'DR (80)'!$D:$D)=0,"",SUMIF('DR (80)'!$A:$A,$A21,'DR (80)'!$D:$D))</f>
        <v>35.5</v>
      </c>
      <c r="F21" s="72">
        <f>IFERROR(VLOOKUP(A21,'SJ (80)'!A:D,4,FALSE),"")</f>
        <v>4</v>
      </c>
      <c r="G21" s="71">
        <f>IFERROR(VLOOKUP(A21,'XCT (80)'!A:D,4,FALSE),"")</f>
        <v>11.6</v>
      </c>
      <c r="H21" s="73" t="str">
        <f>IF(G21=0,SUMIF('XCT (80)'!A:A,$A21,'XCT (80)'!B:B),"")</f>
        <v/>
      </c>
      <c r="I21" s="72">
        <f>IFERROR(VLOOKUP(A21,'XC (80)'!A:B,2,FALSE),"")</f>
        <v>0</v>
      </c>
      <c r="J21" s="71">
        <f t="shared" si="1"/>
        <v>51.1</v>
      </c>
      <c r="K21" s="74">
        <f t="shared" si="0"/>
        <v>10</v>
      </c>
    </row>
    <row r="22" spans="1:11" s="64" customFormat="1" ht="27.6" customHeight="1" x14ac:dyDescent="0.2">
      <c r="A22" s="69">
        <v>67</v>
      </c>
      <c r="B22" s="70" t="str">
        <f>IFERROR(VLOOKUP($A22,Entries!$A:$F,4,FALSE),"")</f>
        <v>Steve Gifkins</v>
      </c>
      <c r="C22" s="70" t="str">
        <f>IFERROR(VLOOKUP($A22,Entries!$A:$F,5,FALSE),"")</f>
        <v>Gorse Hill Ike</v>
      </c>
      <c r="D22" s="70" t="str">
        <f>IFERROR(VLOOKUP($A22,Entries!$A:$F,6,FALSE),"")</f>
        <v>Bath Bombs</v>
      </c>
      <c r="E22" s="71" t="str">
        <f>IF(SUMIF('DR (80)'!$A:$A,$A22,'DR (80)'!$D:$D)=0,"",SUMIF('DR (80)'!$A:$A,$A22,'DR (80)'!$D:$D))</f>
        <v/>
      </c>
      <c r="F22" s="72" t="str">
        <f>IFERROR(VLOOKUP(A22,'SJ (80)'!A:D,4,FALSE),"")</f>
        <v/>
      </c>
      <c r="G22" s="71" t="str">
        <f>IFERROR(VLOOKUP(A22,'XCT (80)'!A:D,4,FALSE),"")</f>
        <v/>
      </c>
      <c r="H22" s="73" t="str">
        <f>IF(G22=0,SUMIF('XCT (80)'!A:A,$A22,'XCT (80)'!B:B),"")</f>
        <v/>
      </c>
      <c r="I22" s="72" t="str">
        <f>IFERROR(VLOOKUP(A22,'XC (80)'!A:B,2,FALSE),"")</f>
        <v/>
      </c>
      <c r="J22" s="71" t="s">
        <v>287</v>
      </c>
      <c r="K22" s="74" t="str">
        <f t="shared" si="0"/>
        <v/>
      </c>
    </row>
    <row r="23" spans="1:11" s="64" customFormat="1" ht="27.6" customHeight="1" x14ac:dyDescent="0.2">
      <c r="A23" s="69">
        <v>68</v>
      </c>
      <c r="B23" s="70" t="str">
        <f>IFERROR(VLOOKUP($A23,Entries!$A:$F,4,FALSE),"")</f>
        <v>Charlotte James</v>
      </c>
      <c r="C23" s="70" t="str">
        <f>IFERROR(VLOOKUP($A23,Entries!$A:$F,5,FALSE),"")</f>
        <v>Creagh Bay Boy</v>
      </c>
      <c r="D23" s="70" t="str">
        <f>IFERROR(VLOOKUP($A23,Entries!$A:$F,6,FALSE),"")</f>
        <v>Frampton</v>
      </c>
      <c r="E23" s="71">
        <f>IF(SUMIF('DR (80)'!$A:$A,$A23,'DR (80)'!$D:$D)=0,"",SUMIF('DR (80)'!$A:$A,$A23,'DR (80)'!$D:$D))</f>
        <v>29</v>
      </c>
      <c r="F23" s="72">
        <f>IFERROR(VLOOKUP(A23,'SJ (80)'!A:D,4,FALSE),"")</f>
        <v>0</v>
      </c>
      <c r="G23" s="71">
        <f>IFERROR(VLOOKUP(A23,'XCT (80)'!A:D,4,FALSE),"")</f>
        <v>8</v>
      </c>
      <c r="H23" s="73" t="str">
        <f>IF(G23=0,SUMIF('XCT (80)'!A:A,$A23,'XCT (80)'!B:B),"")</f>
        <v/>
      </c>
      <c r="I23" s="72">
        <f>IFERROR(VLOOKUP(A23,'XC (80)'!A:B,2,FALSE),"")</f>
        <v>0</v>
      </c>
      <c r="J23" s="71">
        <f t="shared" si="1"/>
        <v>37</v>
      </c>
      <c r="K23" s="74">
        <f t="shared" si="0"/>
        <v>6</v>
      </c>
    </row>
    <row r="24" spans="1:11" s="64" customFormat="1" ht="27.6" customHeight="1" x14ac:dyDescent="0.2">
      <c r="A24" s="69">
        <v>69</v>
      </c>
      <c r="B24" s="70" t="str">
        <f>IFERROR(VLOOKUP($A24,Entries!$A:$F,4,FALSE),"")</f>
        <v>Emma Alden</v>
      </c>
      <c r="C24" s="70" t="str">
        <f>IFERROR(VLOOKUP($A24,Entries!$A:$F,5,FALSE),"")</f>
        <v>Langarth Parisa</v>
      </c>
      <c r="D24" s="70" t="str">
        <f>IFERROR(VLOOKUP($A24,Entries!$A:$F,6,FALSE),"")</f>
        <v>Severn Vale</v>
      </c>
      <c r="E24" s="71">
        <f>IF(SUMIF('DR (80)'!$A:$A,$A24,'DR (80)'!$D:$D)=0,"",SUMIF('DR (80)'!$A:$A,$A24,'DR (80)'!$D:$D))</f>
        <v>35.299999999999997</v>
      </c>
      <c r="F24" s="72">
        <f>IFERROR(VLOOKUP(A24,'SJ (80)'!A:D,4,FALSE),"")</f>
        <v>27</v>
      </c>
      <c r="G24" s="71">
        <f>IFERROR(VLOOKUP(A24,'XCT (80)'!A:D,4,FALSE),"")</f>
        <v>6</v>
      </c>
      <c r="H24" s="73" t="str">
        <f>IF(G24=0,SUMIF('XCT (80)'!A:A,$A24,'XCT (80)'!B:B),"")</f>
        <v/>
      </c>
      <c r="I24" s="72">
        <f>IFERROR(VLOOKUP(A24,'XC (80)'!A:B,2,FALSE),"")</f>
        <v>20</v>
      </c>
      <c r="J24" s="71">
        <f t="shared" si="1"/>
        <v>88.3</v>
      </c>
      <c r="K24" s="74">
        <f t="shared" si="0"/>
        <v>12</v>
      </c>
    </row>
    <row r="25" spans="1:11" s="64" customFormat="1" ht="27.6" customHeight="1" x14ac:dyDescent="0.2">
      <c r="A25" s="69">
        <v>70</v>
      </c>
      <c r="B25" s="70" t="str">
        <f>IFERROR(VLOOKUP($A25,Entries!$A:$F,4,FALSE),"")</f>
        <v>Amy Mawson</v>
      </c>
      <c r="C25" s="70" t="str">
        <f>IFERROR(VLOOKUP($A25,Entries!$A:$F,5,FALSE),"")</f>
        <v>King Oriole</v>
      </c>
      <c r="D25" s="70" t="str">
        <f>IFERROR(VLOOKUP($A25,Entries!$A:$F,6,FALSE),"")</f>
        <v>Wessex Gold</v>
      </c>
      <c r="E25" s="71">
        <f>IF(SUMIF('DR (80)'!$A:$A,$A25,'DR (80)'!$D:$D)=0,"",SUMIF('DR (80)'!$A:$A,$A25,'DR (80)'!$D:$D))</f>
        <v>36.799999999999997</v>
      </c>
      <c r="F25" s="72">
        <f>IFERROR(VLOOKUP(A25,'SJ (80)'!A:D,4,FALSE),"")</f>
        <v>14</v>
      </c>
      <c r="G25" s="71">
        <f>IFERROR(VLOOKUP(A25,'XCT (80)'!A:D,4,FALSE),"")</f>
        <v>38</v>
      </c>
      <c r="H25" s="73" t="str">
        <f>IF(G25=0,SUMIF('XCT (80)'!A:A,$A25,'XCT (80)'!B:B),"")</f>
        <v/>
      </c>
      <c r="I25" s="72">
        <f>IFERROR(VLOOKUP(A25,'XC (80)'!A:B,2,FALSE),"")</f>
        <v>40</v>
      </c>
      <c r="J25" s="71">
        <f t="shared" si="1"/>
        <v>128.80000000000001</v>
      </c>
      <c r="K25" s="74">
        <f t="shared" si="0"/>
        <v>13</v>
      </c>
    </row>
    <row r="26" spans="1:11" s="64" customFormat="1" ht="27.6" customHeight="1" x14ac:dyDescent="0.2">
      <c r="A26" s="69">
        <v>71</v>
      </c>
      <c r="B26" s="70" t="str">
        <f>IFERROR(VLOOKUP($A26,Entries!$A:$F,4,FALSE),"")</f>
        <v>Charlotte Alford</v>
      </c>
      <c r="C26" s="70" t="str">
        <f>IFERROR(VLOOKUP($A26,Entries!$A:$F,5,FALSE),"")</f>
        <v>Josie</v>
      </c>
      <c r="D26" s="70" t="str">
        <f>IFERROR(VLOOKUP($A26,Entries!$A:$F,6,FALSE),"")</f>
        <v>Veteran Horse</v>
      </c>
      <c r="E26" s="71">
        <f>IF(SUMIF('DR (80)'!$A:$A,$A26,'DR (80)'!$D:$D)=0,"",SUMIF('DR (80)'!$A:$A,$A26,'DR (80)'!$D:$D))</f>
        <v>33.799999999999997</v>
      </c>
      <c r="F26" s="72">
        <f>IFERROR(VLOOKUP(A26,'SJ (80)'!A:D,4,FALSE),"")</f>
        <v>8</v>
      </c>
      <c r="G26" s="71">
        <f>IFERROR(VLOOKUP(A26,'XCT (80)'!A:D,4,FALSE),"")</f>
        <v>0</v>
      </c>
      <c r="H26" s="73">
        <f>IF(G26=0,SUMIF('XCT (80)'!A:A,$A26,'XCT (80)'!B:B),"")</f>
        <v>4.04</v>
      </c>
      <c r="I26" s="72">
        <f>IFERROR(VLOOKUP(A26,'XC (80)'!A:B,2,FALSE),"")</f>
        <v>0</v>
      </c>
      <c r="J26" s="71">
        <f t="shared" si="1"/>
        <v>41.8</v>
      </c>
      <c r="K26" s="74">
        <f t="shared" si="0"/>
        <v>9</v>
      </c>
    </row>
    <row r="27" spans="1:11" s="64" customFormat="1" ht="27.6" customHeight="1" x14ac:dyDescent="0.2">
      <c r="A27" s="69">
        <v>84</v>
      </c>
      <c r="B27" s="70" t="str">
        <f>IFERROR(VLOOKUP($A27,Entries!$A:$F,4,FALSE),"")</f>
        <v>Millie Shepherd</v>
      </c>
      <c r="C27" s="70">
        <f>IFERROR(VLOOKUP($A27,Entries!$A:$F,5,FALSE),"")</f>
        <v>0</v>
      </c>
      <c r="D27" s="70" t="str">
        <f>IFERROR(VLOOKUP($A27,Entries!$A:$F,6,FALSE),"")</f>
        <v>Saxon</v>
      </c>
      <c r="E27" s="71" t="s">
        <v>287</v>
      </c>
      <c r="F27" s="72" t="str">
        <f>IFERROR(VLOOKUP(A27,'SJ (80)'!A:D,4,FALSE),"")</f>
        <v/>
      </c>
      <c r="G27" s="71" t="str">
        <f>IFERROR(VLOOKUP(A27,'XCT (80)'!A:D,4,FALSE),"")</f>
        <v/>
      </c>
      <c r="H27" s="73" t="str">
        <f>IF(G27=0,SUMIF('XCT (80)'!A:A,$A27,'XCT (80)'!B:B),"")</f>
        <v/>
      </c>
      <c r="I27" s="72" t="str">
        <f>IFERROR(VLOOKUP(A27,'XC (80)'!A:B,2,FALSE),"")</f>
        <v/>
      </c>
      <c r="J27" s="71" t="s">
        <v>287</v>
      </c>
      <c r="K27" s="74" t="str">
        <f t="shared" si="0"/>
        <v/>
      </c>
    </row>
  </sheetData>
  <conditionalFormatting sqref="A6:A8 A16:A27">
    <cfRule type="expression" dxfId="81" priority="7">
      <formula>A6=""</formula>
    </cfRule>
  </conditionalFormatting>
  <conditionalFormatting sqref="K1:K8 K16:K1048576">
    <cfRule type="duplicateValues" dxfId="80" priority="54"/>
  </conditionalFormatting>
  <conditionalFormatting sqref="A9:A15">
    <cfRule type="expression" dxfId="79" priority="1">
      <formula>A9=""</formula>
    </cfRule>
  </conditionalFormatting>
  <conditionalFormatting sqref="K9:K15">
    <cfRule type="duplicateValues" dxfId="78" priority="2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556"/>
  <sheetViews>
    <sheetView zoomScale="85" zoomScaleNormal="85" workbookViewId="0">
      <selection activeCell="K2" sqref="K2"/>
    </sheetView>
  </sheetViews>
  <sheetFormatPr defaultColWidth="9.14453125" defaultRowHeight="15" x14ac:dyDescent="0.2"/>
  <cols>
    <col min="1" max="2" width="9.4140625" style="14" customWidth="1"/>
    <col min="3" max="3" width="2.6875" style="14" customWidth="1"/>
    <col min="4" max="5" width="9.4140625" style="14" customWidth="1"/>
    <col min="6" max="6" width="2.6875" style="14" customWidth="1"/>
    <col min="7" max="8" width="9.4140625" style="14" customWidth="1"/>
    <col min="9" max="9" width="2.6875" style="14" customWidth="1"/>
    <col min="10" max="11" width="9.4140625" style="14" customWidth="1"/>
    <col min="12" max="16384" width="9.14453125" style="15"/>
  </cols>
  <sheetData>
    <row r="1" spans="1:11" ht="21" thickBot="1" x14ac:dyDescent="0.3">
      <c r="A1" s="13" t="s">
        <v>6</v>
      </c>
      <c r="G1" s="22" t="s">
        <v>7</v>
      </c>
      <c r="H1" s="23"/>
      <c r="I1" s="23"/>
      <c r="J1" s="24">
        <f>ROUNDDOWN('XCT (90)'!$G$1,0)</f>
        <v>4</v>
      </c>
      <c r="K1" s="25">
        <v>17</v>
      </c>
    </row>
    <row r="3" spans="1:11" x14ac:dyDescent="0.2">
      <c r="A3" s="16">
        <f t="shared" ref="A3:A66" si="0">A4-1</f>
        <v>142</v>
      </c>
      <c r="B3" s="26">
        <f t="shared" ref="B3:B51" si="1">B4-0.4</f>
        <v>-39.999999999999929</v>
      </c>
    </row>
    <row r="4" spans="1:11" x14ac:dyDescent="0.2">
      <c r="A4" s="16">
        <f t="shared" si="0"/>
        <v>143</v>
      </c>
      <c r="B4" s="26">
        <f t="shared" si="1"/>
        <v>-39.59999999999993</v>
      </c>
    </row>
    <row r="5" spans="1:11" x14ac:dyDescent="0.2">
      <c r="A5" s="16">
        <f t="shared" si="0"/>
        <v>144</v>
      </c>
      <c r="B5" s="26">
        <f t="shared" si="1"/>
        <v>-39.199999999999932</v>
      </c>
    </row>
    <row r="6" spans="1:11" x14ac:dyDescent="0.2">
      <c r="A6" s="16">
        <f t="shared" si="0"/>
        <v>145</v>
      </c>
      <c r="B6" s="26">
        <f t="shared" si="1"/>
        <v>-38.799999999999933</v>
      </c>
    </row>
    <row r="7" spans="1:11" x14ac:dyDescent="0.2">
      <c r="A7" s="16">
        <f t="shared" si="0"/>
        <v>146</v>
      </c>
      <c r="B7" s="26">
        <f t="shared" si="1"/>
        <v>-38.399999999999935</v>
      </c>
    </row>
    <row r="8" spans="1:11" x14ac:dyDescent="0.2">
      <c r="A8" s="16">
        <f t="shared" si="0"/>
        <v>147</v>
      </c>
      <c r="B8" s="26">
        <f t="shared" si="1"/>
        <v>-37.999999999999936</v>
      </c>
    </row>
    <row r="9" spans="1:11" x14ac:dyDescent="0.2">
      <c r="A9" s="16">
        <f t="shared" si="0"/>
        <v>148</v>
      </c>
      <c r="B9" s="26">
        <f t="shared" si="1"/>
        <v>-37.599999999999937</v>
      </c>
    </row>
    <row r="10" spans="1:11" x14ac:dyDescent="0.2">
      <c r="A10" s="16">
        <f t="shared" si="0"/>
        <v>149</v>
      </c>
      <c r="B10" s="26">
        <f t="shared" si="1"/>
        <v>-37.199999999999939</v>
      </c>
    </row>
    <row r="11" spans="1:11" x14ac:dyDescent="0.2">
      <c r="A11" s="16">
        <f t="shared" si="0"/>
        <v>150</v>
      </c>
      <c r="B11" s="26">
        <f t="shared" si="1"/>
        <v>-36.79999999999994</v>
      </c>
    </row>
    <row r="12" spans="1:11" x14ac:dyDescent="0.2">
      <c r="A12" s="16">
        <f t="shared" si="0"/>
        <v>151</v>
      </c>
      <c r="B12" s="26">
        <f t="shared" si="1"/>
        <v>-36.399999999999942</v>
      </c>
    </row>
    <row r="13" spans="1:11" x14ac:dyDescent="0.2">
      <c r="A13" s="16">
        <f t="shared" si="0"/>
        <v>152</v>
      </c>
      <c r="B13" s="26">
        <f t="shared" si="1"/>
        <v>-35.999999999999943</v>
      </c>
    </row>
    <row r="14" spans="1:11" x14ac:dyDescent="0.2">
      <c r="A14" s="16">
        <f t="shared" si="0"/>
        <v>153</v>
      </c>
      <c r="B14" s="26">
        <f t="shared" si="1"/>
        <v>-35.599999999999945</v>
      </c>
    </row>
    <row r="15" spans="1:11" x14ac:dyDescent="0.2">
      <c r="A15" s="16">
        <f t="shared" si="0"/>
        <v>154</v>
      </c>
      <c r="B15" s="26">
        <f t="shared" si="1"/>
        <v>-35.199999999999946</v>
      </c>
    </row>
    <row r="16" spans="1:11" x14ac:dyDescent="0.2">
      <c r="A16" s="16">
        <f t="shared" si="0"/>
        <v>155</v>
      </c>
      <c r="B16" s="26">
        <f t="shared" si="1"/>
        <v>-34.799999999999947</v>
      </c>
    </row>
    <row r="17" spans="1:2" x14ac:dyDescent="0.2">
      <c r="A17" s="16">
        <f t="shared" si="0"/>
        <v>156</v>
      </c>
      <c r="B17" s="26">
        <f t="shared" si="1"/>
        <v>-34.399999999999949</v>
      </c>
    </row>
    <row r="18" spans="1:2" x14ac:dyDescent="0.2">
      <c r="A18" s="16">
        <f t="shared" si="0"/>
        <v>157</v>
      </c>
      <c r="B18" s="26">
        <f t="shared" si="1"/>
        <v>-33.99999999999995</v>
      </c>
    </row>
    <row r="19" spans="1:2" x14ac:dyDescent="0.2">
      <c r="A19" s="16">
        <f t="shared" si="0"/>
        <v>158</v>
      </c>
      <c r="B19" s="26">
        <f t="shared" si="1"/>
        <v>-33.599999999999952</v>
      </c>
    </row>
    <row r="20" spans="1:2" x14ac:dyDescent="0.2">
      <c r="A20" s="16">
        <f t="shared" si="0"/>
        <v>159</v>
      </c>
      <c r="B20" s="26">
        <f t="shared" si="1"/>
        <v>-33.199999999999953</v>
      </c>
    </row>
    <row r="21" spans="1:2" x14ac:dyDescent="0.2">
      <c r="A21" s="16">
        <f t="shared" si="0"/>
        <v>160</v>
      </c>
      <c r="B21" s="26">
        <f t="shared" si="1"/>
        <v>-32.799999999999955</v>
      </c>
    </row>
    <row r="22" spans="1:2" x14ac:dyDescent="0.2">
      <c r="A22" s="16">
        <f t="shared" si="0"/>
        <v>161</v>
      </c>
      <c r="B22" s="26">
        <f t="shared" si="1"/>
        <v>-32.399999999999956</v>
      </c>
    </row>
    <row r="23" spans="1:2" x14ac:dyDescent="0.2">
      <c r="A23" s="16">
        <f t="shared" si="0"/>
        <v>162</v>
      </c>
      <c r="B23" s="26">
        <f t="shared" si="1"/>
        <v>-31.999999999999957</v>
      </c>
    </row>
    <row r="24" spans="1:2" x14ac:dyDescent="0.2">
      <c r="A24" s="16">
        <f t="shared" si="0"/>
        <v>163</v>
      </c>
      <c r="B24" s="26">
        <f t="shared" si="1"/>
        <v>-31.599999999999959</v>
      </c>
    </row>
    <row r="25" spans="1:2" x14ac:dyDescent="0.2">
      <c r="A25" s="16">
        <f t="shared" si="0"/>
        <v>164</v>
      </c>
      <c r="B25" s="26">
        <f t="shared" si="1"/>
        <v>-31.19999999999996</v>
      </c>
    </row>
    <row r="26" spans="1:2" x14ac:dyDescent="0.2">
      <c r="A26" s="16">
        <f t="shared" si="0"/>
        <v>165</v>
      </c>
      <c r="B26" s="26">
        <f t="shared" si="1"/>
        <v>-30.799999999999962</v>
      </c>
    </row>
    <row r="27" spans="1:2" x14ac:dyDescent="0.2">
      <c r="A27" s="16">
        <f t="shared" si="0"/>
        <v>166</v>
      </c>
      <c r="B27" s="26">
        <f t="shared" si="1"/>
        <v>-30.399999999999963</v>
      </c>
    </row>
    <row r="28" spans="1:2" x14ac:dyDescent="0.2">
      <c r="A28" s="16">
        <f t="shared" si="0"/>
        <v>167</v>
      </c>
      <c r="B28" s="26">
        <f t="shared" si="1"/>
        <v>-29.999999999999964</v>
      </c>
    </row>
    <row r="29" spans="1:2" x14ac:dyDescent="0.2">
      <c r="A29" s="16">
        <f t="shared" si="0"/>
        <v>168</v>
      </c>
      <c r="B29" s="26">
        <f t="shared" si="1"/>
        <v>-29.599999999999966</v>
      </c>
    </row>
    <row r="30" spans="1:2" x14ac:dyDescent="0.2">
      <c r="A30" s="16">
        <f t="shared" si="0"/>
        <v>169</v>
      </c>
      <c r="B30" s="26">
        <f t="shared" si="1"/>
        <v>-29.199999999999967</v>
      </c>
    </row>
    <row r="31" spans="1:2" x14ac:dyDescent="0.2">
      <c r="A31" s="16">
        <f t="shared" si="0"/>
        <v>170</v>
      </c>
      <c r="B31" s="26">
        <f t="shared" si="1"/>
        <v>-28.799999999999969</v>
      </c>
    </row>
    <row r="32" spans="1:2" x14ac:dyDescent="0.2">
      <c r="A32" s="16">
        <f t="shared" si="0"/>
        <v>171</v>
      </c>
      <c r="B32" s="26">
        <f t="shared" si="1"/>
        <v>-28.39999999999997</v>
      </c>
    </row>
    <row r="33" spans="1:2" x14ac:dyDescent="0.2">
      <c r="A33" s="16">
        <f t="shared" si="0"/>
        <v>172</v>
      </c>
      <c r="B33" s="26">
        <f t="shared" si="1"/>
        <v>-27.999999999999972</v>
      </c>
    </row>
    <row r="34" spans="1:2" x14ac:dyDescent="0.2">
      <c r="A34" s="16">
        <f t="shared" si="0"/>
        <v>173</v>
      </c>
      <c r="B34" s="26">
        <f t="shared" si="1"/>
        <v>-27.599999999999973</v>
      </c>
    </row>
    <row r="35" spans="1:2" x14ac:dyDescent="0.2">
      <c r="A35" s="16">
        <f t="shared" si="0"/>
        <v>174</v>
      </c>
      <c r="B35" s="26">
        <f t="shared" si="1"/>
        <v>-27.199999999999974</v>
      </c>
    </row>
    <row r="36" spans="1:2" x14ac:dyDescent="0.2">
      <c r="A36" s="16">
        <f t="shared" si="0"/>
        <v>175</v>
      </c>
      <c r="B36" s="26">
        <f t="shared" si="1"/>
        <v>-26.799999999999976</v>
      </c>
    </row>
    <row r="37" spans="1:2" x14ac:dyDescent="0.2">
      <c r="A37" s="16">
        <f t="shared" si="0"/>
        <v>176</v>
      </c>
      <c r="B37" s="26">
        <f t="shared" si="1"/>
        <v>-26.399999999999977</v>
      </c>
    </row>
    <row r="38" spans="1:2" x14ac:dyDescent="0.2">
      <c r="A38" s="16">
        <f t="shared" si="0"/>
        <v>177</v>
      </c>
      <c r="B38" s="26">
        <f t="shared" si="1"/>
        <v>-25.999999999999979</v>
      </c>
    </row>
    <row r="39" spans="1:2" x14ac:dyDescent="0.2">
      <c r="A39" s="16">
        <f t="shared" si="0"/>
        <v>178</v>
      </c>
      <c r="B39" s="26">
        <f t="shared" si="1"/>
        <v>-25.59999999999998</v>
      </c>
    </row>
    <row r="40" spans="1:2" x14ac:dyDescent="0.2">
      <c r="A40" s="16">
        <f t="shared" si="0"/>
        <v>179</v>
      </c>
      <c r="B40" s="26">
        <f t="shared" si="1"/>
        <v>-25.199999999999982</v>
      </c>
    </row>
    <row r="41" spans="1:2" x14ac:dyDescent="0.2">
      <c r="A41" s="16">
        <f t="shared" si="0"/>
        <v>180</v>
      </c>
      <c r="B41" s="26">
        <f t="shared" si="1"/>
        <v>-24.799999999999983</v>
      </c>
    </row>
    <row r="42" spans="1:2" x14ac:dyDescent="0.2">
      <c r="A42" s="16">
        <f t="shared" si="0"/>
        <v>181</v>
      </c>
      <c r="B42" s="26">
        <f t="shared" si="1"/>
        <v>-24.399999999999984</v>
      </c>
    </row>
    <row r="43" spans="1:2" x14ac:dyDescent="0.2">
      <c r="A43" s="16">
        <f t="shared" si="0"/>
        <v>182</v>
      </c>
      <c r="B43" s="26">
        <f t="shared" si="1"/>
        <v>-23.999999999999986</v>
      </c>
    </row>
    <row r="44" spans="1:2" x14ac:dyDescent="0.2">
      <c r="A44" s="16">
        <f t="shared" si="0"/>
        <v>183</v>
      </c>
      <c r="B44" s="26">
        <f t="shared" si="1"/>
        <v>-23.599999999999987</v>
      </c>
    </row>
    <row r="45" spans="1:2" x14ac:dyDescent="0.2">
      <c r="A45" s="16">
        <f t="shared" si="0"/>
        <v>184</v>
      </c>
      <c r="B45" s="26">
        <f t="shared" si="1"/>
        <v>-23.199999999999989</v>
      </c>
    </row>
    <row r="46" spans="1:2" x14ac:dyDescent="0.2">
      <c r="A46" s="16">
        <f t="shared" si="0"/>
        <v>185</v>
      </c>
      <c r="B46" s="26">
        <f t="shared" si="1"/>
        <v>-22.79999999999999</v>
      </c>
    </row>
    <row r="47" spans="1:2" x14ac:dyDescent="0.2">
      <c r="A47" s="16">
        <f t="shared" si="0"/>
        <v>186</v>
      </c>
      <c r="B47" s="26">
        <f t="shared" si="1"/>
        <v>-22.399999999999991</v>
      </c>
    </row>
    <row r="48" spans="1:2" x14ac:dyDescent="0.2">
      <c r="A48" s="16">
        <f t="shared" si="0"/>
        <v>187</v>
      </c>
      <c r="B48" s="26">
        <f t="shared" si="1"/>
        <v>-21.999999999999993</v>
      </c>
    </row>
    <row r="49" spans="1:2" x14ac:dyDescent="0.2">
      <c r="A49" s="16">
        <f t="shared" si="0"/>
        <v>188</v>
      </c>
      <c r="B49" s="26">
        <f t="shared" si="1"/>
        <v>-21.599999999999994</v>
      </c>
    </row>
    <row r="50" spans="1:2" x14ac:dyDescent="0.2">
      <c r="A50" s="16">
        <f t="shared" si="0"/>
        <v>189</v>
      </c>
      <c r="B50" s="26">
        <f t="shared" si="1"/>
        <v>-21.199999999999996</v>
      </c>
    </row>
    <row r="51" spans="1:2" x14ac:dyDescent="0.2">
      <c r="A51" s="16">
        <f t="shared" si="0"/>
        <v>190</v>
      </c>
      <c r="B51" s="26">
        <f t="shared" si="1"/>
        <v>-20.799999999999997</v>
      </c>
    </row>
    <row r="52" spans="1:2" x14ac:dyDescent="0.2">
      <c r="A52" s="16">
        <f t="shared" si="0"/>
        <v>191</v>
      </c>
      <c r="B52" s="26">
        <f>B53-0.4</f>
        <v>-20.399999999999999</v>
      </c>
    </row>
    <row r="53" spans="1:2" x14ac:dyDescent="0.2">
      <c r="A53" s="16">
        <f t="shared" si="0"/>
        <v>192</v>
      </c>
      <c r="B53" s="26">
        <v>-20</v>
      </c>
    </row>
    <row r="54" spans="1:2" x14ac:dyDescent="0.2">
      <c r="A54" s="16">
        <f t="shared" si="0"/>
        <v>193</v>
      </c>
      <c r="B54" s="26">
        <v>-19.600000000000001</v>
      </c>
    </row>
    <row r="55" spans="1:2" x14ac:dyDescent="0.2">
      <c r="A55" s="16">
        <f t="shared" si="0"/>
        <v>194</v>
      </c>
      <c r="B55" s="26">
        <v>-19.2</v>
      </c>
    </row>
    <row r="56" spans="1:2" x14ac:dyDescent="0.2">
      <c r="A56" s="16">
        <f t="shared" si="0"/>
        <v>195</v>
      </c>
      <c r="B56" s="26">
        <v>-18.8</v>
      </c>
    </row>
    <row r="57" spans="1:2" x14ac:dyDescent="0.2">
      <c r="A57" s="16">
        <f t="shared" si="0"/>
        <v>196</v>
      </c>
      <c r="B57" s="26">
        <v>-18.399999999999999</v>
      </c>
    </row>
    <row r="58" spans="1:2" x14ac:dyDescent="0.2">
      <c r="A58" s="16">
        <f t="shared" si="0"/>
        <v>197</v>
      </c>
      <c r="B58" s="26">
        <v>-18</v>
      </c>
    </row>
    <row r="59" spans="1:2" x14ac:dyDescent="0.2">
      <c r="A59" s="16">
        <f t="shared" si="0"/>
        <v>198</v>
      </c>
      <c r="B59" s="26">
        <v>-17.600000000000001</v>
      </c>
    </row>
    <row r="60" spans="1:2" x14ac:dyDescent="0.2">
      <c r="A60" s="16">
        <f t="shared" si="0"/>
        <v>199</v>
      </c>
      <c r="B60" s="26">
        <v>-17.2</v>
      </c>
    </row>
    <row r="61" spans="1:2" x14ac:dyDescent="0.2">
      <c r="A61" s="16">
        <f t="shared" si="0"/>
        <v>200</v>
      </c>
      <c r="B61" s="26">
        <v>-16.8</v>
      </c>
    </row>
    <row r="62" spans="1:2" x14ac:dyDescent="0.2">
      <c r="A62" s="16">
        <f t="shared" si="0"/>
        <v>201</v>
      </c>
      <c r="B62" s="26">
        <v>-16.399999999999999</v>
      </c>
    </row>
    <row r="63" spans="1:2" x14ac:dyDescent="0.2">
      <c r="A63" s="16">
        <f t="shared" si="0"/>
        <v>202</v>
      </c>
      <c r="B63" s="26">
        <v>-16</v>
      </c>
    </row>
    <row r="64" spans="1:2" x14ac:dyDescent="0.2">
      <c r="A64" s="16">
        <f t="shared" si="0"/>
        <v>203</v>
      </c>
      <c r="B64" s="26">
        <v>-15.6</v>
      </c>
    </row>
    <row r="65" spans="1:2" x14ac:dyDescent="0.2">
      <c r="A65" s="16">
        <f t="shared" si="0"/>
        <v>204</v>
      </c>
      <c r="B65" s="26">
        <v>-15.2</v>
      </c>
    </row>
    <row r="66" spans="1:2" x14ac:dyDescent="0.2">
      <c r="A66" s="16">
        <f t="shared" si="0"/>
        <v>205</v>
      </c>
      <c r="B66" s="26">
        <v>-14.8</v>
      </c>
    </row>
    <row r="67" spans="1:2" x14ac:dyDescent="0.2">
      <c r="A67" s="16">
        <f t="shared" ref="A67:A116" si="2">A68-1</f>
        <v>206</v>
      </c>
      <c r="B67" s="26">
        <v>-14.4</v>
      </c>
    </row>
    <row r="68" spans="1:2" x14ac:dyDescent="0.2">
      <c r="A68" s="16">
        <f t="shared" si="2"/>
        <v>207</v>
      </c>
      <c r="B68" s="26">
        <v>-14</v>
      </c>
    </row>
    <row r="69" spans="1:2" x14ac:dyDescent="0.2">
      <c r="A69" s="16">
        <f t="shared" si="2"/>
        <v>208</v>
      </c>
      <c r="B69" s="26">
        <v>-13.6</v>
      </c>
    </row>
    <row r="70" spans="1:2" x14ac:dyDescent="0.2">
      <c r="A70" s="16">
        <f t="shared" si="2"/>
        <v>209</v>
      </c>
      <c r="B70" s="26">
        <v>-13.2</v>
      </c>
    </row>
    <row r="71" spans="1:2" x14ac:dyDescent="0.2">
      <c r="A71" s="16">
        <f t="shared" si="2"/>
        <v>210</v>
      </c>
      <c r="B71" s="26">
        <v>-12.8</v>
      </c>
    </row>
    <row r="72" spans="1:2" x14ac:dyDescent="0.2">
      <c r="A72" s="16">
        <f t="shared" si="2"/>
        <v>211</v>
      </c>
      <c r="B72" s="26">
        <v>-12.4</v>
      </c>
    </row>
    <row r="73" spans="1:2" x14ac:dyDescent="0.2">
      <c r="A73" s="16">
        <f t="shared" si="2"/>
        <v>212</v>
      </c>
      <c r="B73" s="26">
        <v>-12</v>
      </c>
    </row>
    <row r="74" spans="1:2" x14ac:dyDescent="0.2">
      <c r="A74" s="16">
        <f t="shared" si="2"/>
        <v>213</v>
      </c>
      <c r="B74" s="26">
        <v>-11.6</v>
      </c>
    </row>
    <row r="75" spans="1:2" x14ac:dyDescent="0.2">
      <c r="A75" s="16">
        <f t="shared" si="2"/>
        <v>214</v>
      </c>
      <c r="B75" s="26">
        <v>-11.2</v>
      </c>
    </row>
    <row r="76" spans="1:2" x14ac:dyDescent="0.2">
      <c r="A76" s="16">
        <f t="shared" si="2"/>
        <v>215</v>
      </c>
      <c r="B76" s="26">
        <v>-10.8</v>
      </c>
    </row>
    <row r="77" spans="1:2" x14ac:dyDescent="0.2">
      <c r="A77" s="16">
        <f t="shared" si="2"/>
        <v>216</v>
      </c>
      <c r="B77" s="26">
        <v>-10.4</v>
      </c>
    </row>
    <row r="78" spans="1:2" x14ac:dyDescent="0.2">
      <c r="A78" s="16">
        <f t="shared" si="2"/>
        <v>217</v>
      </c>
      <c r="B78" s="26">
        <v>-10</v>
      </c>
    </row>
    <row r="79" spans="1:2" x14ac:dyDescent="0.2">
      <c r="A79" s="16">
        <f t="shared" si="2"/>
        <v>218</v>
      </c>
      <c r="B79" s="26">
        <v>-9.6</v>
      </c>
    </row>
    <row r="80" spans="1:2" x14ac:dyDescent="0.2">
      <c r="A80" s="16">
        <f t="shared" si="2"/>
        <v>219</v>
      </c>
      <c r="B80" s="26">
        <v>-9.1999999999999993</v>
      </c>
    </row>
    <row r="81" spans="1:14" x14ac:dyDescent="0.2">
      <c r="A81" s="16">
        <f t="shared" si="2"/>
        <v>220</v>
      </c>
      <c r="B81" s="26">
        <v>-8.8000000000000007</v>
      </c>
    </row>
    <row r="82" spans="1:14" x14ac:dyDescent="0.2">
      <c r="A82" s="16">
        <f t="shared" si="2"/>
        <v>221</v>
      </c>
      <c r="B82" s="26">
        <v>-8.4</v>
      </c>
    </row>
    <row r="83" spans="1:14" x14ac:dyDescent="0.2">
      <c r="A83" s="16">
        <f t="shared" si="2"/>
        <v>222</v>
      </c>
      <c r="B83" s="26">
        <v>-8</v>
      </c>
    </row>
    <row r="84" spans="1:14" x14ac:dyDescent="0.2">
      <c r="A84" s="16">
        <f t="shared" si="2"/>
        <v>223</v>
      </c>
      <c r="B84" s="26">
        <v>-7.6</v>
      </c>
      <c r="N84" s="17"/>
    </row>
    <row r="85" spans="1:14" x14ac:dyDescent="0.2">
      <c r="A85" s="16">
        <f t="shared" si="2"/>
        <v>224</v>
      </c>
      <c r="B85" s="26">
        <v>-7.2</v>
      </c>
    </row>
    <row r="86" spans="1:14" x14ac:dyDescent="0.2">
      <c r="A86" s="16">
        <f t="shared" si="2"/>
        <v>225</v>
      </c>
      <c r="B86" s="26">
        <v>-6.8</v>
      </c>
    </row>
    <row r="87" spans="1:14" x14ac:dyDescent="0.2">
      <c r="A87" s="16">
        <f t="shared" si="2"/>
        <v>226</v>
      </c>
      <c r="B87" s="26">
        <v>-6.4</v>
      </c>
    </row>
    <row r="88" spans="1:14" x14ac:dyDescent="0.2">
      <c r="A88" s="16">
        <f t="shared" si="2"/>
        <v>227</v>
      </c>
      <c r="B88" s="26">
        <v>-6</v>
      </c>
    </row>
    <row r="89" spans="1:14" x14ac:dyDescent="0.2">
      <c r="A89" s="16">
        <f t="shared" si="2"/>
        <v>228</v>
      </c>
      <c r="B89" s="26">
        <v>-5.6</v>
      </c>
    </row>
    <row r="90" spans="1:14" x14ac:dyDescent="0.2">
      <c r="A90" s="16">
        <f t="shared" si="2"/>
        <v>229</v>
      </c>
      <c r="B90" s="26">
        <v>-5.2</v>
      </c>
    </row>
    <row r="91" spans="1:14" x14ac:dyDescent="0.2">
      <c r="A91" s="16">
        <f t="shared" si="2"/>
        <v>230</v>
      </c>
      <c r="B91" s="26">
        <v>-4.8</v>
      </c>
    </row>
    <row r="92" spans="1:14" x14ac:dyDescent="0.2">
      <c r="A92" s="16">
        <f t="shared" si="2"/>
        <v>231</v>
      </c>
      <c r="B92" s="26">
        <v>-4.4000000000000004</v>
      </c>
    </row>
    <row r="93" spans="1:14" x14ac:dyDescent="0.2">
      <c r="A93" s="16">
        <f t="shared" si="2"/>
        <v>232</v>
      </c>
      <c r="B93" s="26">
        <v>-4</v>
      </c>
    </row>
    <row r="94" spans="1:14" x14ac:dyDescent="0.2">
      <c r="A94" s="16">
        <f t="shared" si="2"/>
        <v>233</v>
      </c>
      <c r="B94" s="26">
        <v>-3.6</v>
      </c>
    </row>
    <row r="95" spans="1:14" x14ac:dyDescent="0.2">
      <c r="A95" s="16">
        <f t="shared" si="2"/>
        <v>234</v>
      </c>
      <c r="B95" s="26">
        <v>-3.2</v>
      </c>
    </row>
    <row r="96" spans="1:14" x14ac:dyDescent="0.2">
      <c r="A96" s="16">
        <f t="shared" si="2"/>
        <v>235</v>
      </c>
      <c r="B96" s="26">
        <v>-2.8</v>
      </c>
    </row>
    <row r="97" spans="1:2" x14ac:dyDescent="0.2">
      <c r="A97" s="16">
        <f t="shared" si="2"/>
        <v>236</v>
      </c>
      <c r="B97" s="26">
        <v>-2.4</v>
      </c>
    </row>
    <row r="98" spans="1:2" x14ac:dyDescent="0.2">
      <c r="A98" s="16">
        <f t="shared" si="2"/>
        <v>237</v>
      </c>
      <c r="B98" s="26">
        <v>-2</v>
      </c>
    </row>
    <row r="99" spans="1:2" x14ac:dyDescent="0.2">
      <c r="A99" s="16">
        <f t="shared" si="2"/>
        <v>238</v>
      </c>
      <c r="B99" s="26">
        <v>-1.6</v>
      </c>
    </row>
    <row r="100" spans="1:2" x14ac:dyDescent="0.2">
      <c r="A100" s="16">
        <f t="shared" si="2"/>
        <v>239</v>
      </c>
      <c r="B100" s="26">
        <v>-1.2</v>
      </c>
    </row>
    <row r="101" spans="1:2" x14ac:dyDescent="0.2">
      <c r="A101" s="16">
        <f t="shared" si="2"/>
        <v>240</v>
      </c>
      <c r="B101" s="26">
        <v>-0.8</v>
      </c>
    </row>
    <row r="102" spans="1:2" x14ac:dyDescent="0.2">
      <c r="A102" s="16">
        <f t="shared" si="2"/>
        <v>241</v>
      </c>
      <c r="B102" s="26">
        <v>-0.4</v>
      </c>
    </row>
    <row r="103" spans="1:2" x14ac:dyDescent="0.2">
      <c r="A103" s="18">
        <f t="shared" si="2"/>
        <v>242</v>
      </c>
      <c r="B103" s="27">
        <v>0</v>
      </c>
    </row>
    <row r="104" spans="1:2" x14ac:dyDescent="0.2">
      <c r="A104" s="18">
        <f t="shared" si="2"/>
        <v>243</v>
      </c>
      <c r="B104" s="27">
        <v>0</v>
      </c>
    </row>
    <row r="105" spans="1:2" x14ac:dyDescent="0.2">
      <c r="A105" s="18">
        <f t="shared" si="2"/>
        <v>244</v>
      </c>
      <c r="B105" s="27">
        <v>0</v>
      </c>
    </row>
    <row r="106" spans="1:2" x14ac:dyDescent="0.2">
      <c r="A106" s="18">
        <f t="shared" si="2"/>
        <v>245</v>
      </c>
      <c r="B106" s="27">
        <v>0</v>
      </c>
    </row>
    <row r="107" spans="1:2" x14ac:dyDescent="0.2">
      <c r="A107" s="18">
        <f t="shared" si="2"/>
        <v>246</v>
      </c>
      <c r="B107" s="27">
        <v>0</v>
      </c>
    </row>
    <row r="108" spans="1:2" x14ac:dyDescent="0.2">
      <c r="A108" s="18">
        <f t="shared" si="2"/>
        <v>247</v>
      </c>
      <c r="B108" s="27">
        <v>0</v>
      </c>
    </row>
    <row r="109" spans="1:2" x14ac:dyDescent="0.2">
      <c r="A109" s="18">
        <f t="shared" si="2"/>
        <v>248</v>
      </c>
      <c r="B109" s="27">
        <v>0</v>
      </c>
    </row>
    <row r="110" spans="1:2" x14ac:dyDescent="0.2">
      <c r="A110" s="18">
        <f t="shared" si="2"/>
        <v>249</v>
      </c>
      <c r="B110" s="27">
        <v>0</v>
      </c>
    </row>
    <row r="111" spans="1:2" x14ac:dyDescent="0.2">
      <c r="A111" s="18">
        <f t="shared" si="2"/>
        <v>250</v>
      </c>
      <c r="B111" s="27">
        <v>0</v>
      </c>
    </row>
    <row r="112" spans="1:2" x14ac:dyDescent="0.2">
      <c r="A112" s="18">
        <f t="shared" si="2"/>
        <v>251</v>
      </c>
      <c r="B112" s="27">
        <v>0</v>
      </c>
    </row>
    <row r="113" spans="1:5" x14ac:dyDescent="0.2">
      <c r="A113" s="18">
        <f t="shared" si="2"/>
        <v>252</v>
      </c>
      <c r="B113" s="27">
        <v>0</v>
      </c>
    </row>
    <row r="114" spans="1:5" x14ac:dyDescent="0.2">
      <c r="A114" s="18">
        <f t="shared" si="2"/>
        <v>253</v>
      </c>
      <c r="B114" s="27">
        <v>0</v>
      </c>
    </row>
    <row r="115" spans="1:5" x14ac:dyDescent="0.2">
      <c r="A115" s="18">
        <f t="shared" si="2"/>
        <v>254</v>
      </c>
      <c r="B115" s="27">
        <v>0</v>
      </c>
    </row>
    <row r="116" spans="1:5" x14ac:dyDescent="0.2">
      <c r="A116" s="18">
        <f t="shared" si="2"/>
        <v>255</v>
      </c>
      <c r="B116" s="27">
        <v>0</v>
      </c>
    </row>
    <row r="117" spans="1:5" x14ac:dyDescent="0.2">
      <c r="A117" s="18">
        <f>A118-1</f>
        <v>256</v>
      </c>
      <c r="B117" s="27">
        <v>0</v>
      </c>
    </row>
    <row r="118" spans="1:5" x14ac:dyDescent="0.2">
      <c r="A118" s="19">
        <f>($J$1*60)+$K$1</f>
        <v>257</v>
      </c>
      <c r="B118" s="28">
        <v>0</v>
      </c>
    </row>
    <row r="119" spans="1:5" x14ac:dyDescent="0.2">
      <c r="A119" s="20">
        <f>A118+1</f>
        <v>258</v>
      </c>
      <c r="B119" s="26">
        <v>0.4</v>
      </c>
    </row>
    <row r="120" spans="1:5" x14ac:dyDescent="0.2">
      <c r="A120" s="20">
        <f t="shared" ref="A120:A183" si="3">A119+1</f>
        <v>259</v>
      </c>
      <c r="B120" s="26">
        <v>0.8</v>
      </c>
      <c r="E120" s="21"/>
    </row>
    <row r="121" spans="1:5" x14ac:dyDescent="0.2">
      <c r="A121" s="20">
        <f t="shared" si="3"/>
        <v>260</v>
      </c>
      <c r="B121" s="26">
        <v>1.2</v>
      </c>
    </row>
    <row r="122" spans="1:5" x14ac:dyDescent="0.2">
      <c r="A122" s="20">
        <f t="shared" si="3"/>
        <v>261</v>
      </c>
      <c r="B122" s="26">
        <v>1.6</v>
      </c>
    </row>
    <row r="123" spans="1:5" x14ac:dyDescent="0.2">
      <c r="A123" s="20">
        <f t="shared" si="3"/>
        <v>262</v>
      </c>
      <c r="B123" s="26">
        <v>2</v>
      </c>
    </row>
    <row r="124" spans="1:5" x14ac:dyDescent="0.2">
      <c r="A124" s="20">
        <f t="shared" si="3"/>
        <v>263</v>
      </c>
      <c r="B124" s="26">
        <v>2.4</v>
      </c>
    </row>
    <row r="125" spans="1:5" x14ac:dyDescent="0.2">
      <c r="A125" s="20">
        <f t="shared" si="3"/>
        <v>264</v>
      </c>
      <c r="B125" s="26">
        <v>2.8</v>
      </c>
    </row>
    <row r="126" spans="1:5" x14ac:dyDescent="0.2">
      <c r="A126" s="20">
        <f t="shared" si="3"/>
        <v>265</v>
      </c>
      <c r="B126" s="26">
        <v>3.2</v>
      </c>
    </row>
    <row r="127" spans="1:5" x14ac:dyDescent="0.2">
      <c r="A127" s="20">
        <f t="shared" si="3"/>
        <v>266</v>
      </c>
      <c r="B127" s="26">
        <v>3.6</v>
      </c>
    </row>
    <row r="128" spans="1:5" x14ac:dyDescent="0.2">
      <c r="A128" s="20">
        <f t="shared" si="3"/>
        <v>267</v>
      </c>
      <c r="B128" s="26">
        <v>4</v>
      </c>
    </row>
    <row r="129" spans="1:2" x14ac:dyDescent="0.2">
      <c r="A129" s="20">
        <f t="shared" si="3"/>
        <v>268</v>
      </c>
      <c r="B129" s="26">
        <v>4.4000000000000004</v>
      </c>
    </row>
    <row r="130" spans="1:2" x14ac:dyDescent="0.2">
      <c r="A130" s="20">
        <f t="shared" si="3"/>
        <v>269</v>
      </c>
      <c r="B130" s="26">
        <v>4.8</v>
      </c>
    </row>
    <row r="131" spans="1:2" x14ac:dyDescent="0.2">
      <c r="A131" s="20">
        <f t="shared" si="3"/>
        <v>270</v>
      </c>
      <c r="B131" s="26">
        <v>5.2</v>
      </c>
    </row>
    <row r="132" spans="1:2" x14ac:dyDescent="0.2">
      <c r="A132" s="20">
        <f t="shared" si="3"/>
        <v>271</v>
      </c>
      <c r="B132" s="26">
        <v>5.6</v>
      </c>
    </row>
    <row r="133" spans="1:2" x14ac:dyDescent="0.2">
      <c r="A133" s="20">
        <f t="shared" si="3"/>
        <v>272</v>
      </c>
      <c r="B133" s="26">
        <v>6</v>
      </c>
    </row>
    <row r="134" spans="1:2" x14ac:dyDescent="0.2">
      <c r="A134" s="20">
        <f t="shared" si="3"/>
        <v>273</v>
      </c>
      <c r="B134" s="26">
        <v>6.4</v>
      </c>
    </row>
    <row r="135" spans="1:2" x14ac:dyDescent="0.2">
      <c r="A135" s="20">
        <f t="shared" si="3"/>
        <v>274</v>
      </c>
      <c r="B135" s="26">
        <v>6.8</v>
      </c>
    </row>
    <row r="136" spans="1:2" x14ac:dyDescent="0.2">
      <c r="A136" s="20">
        <f t="shared" si="3"/>
        <v>275</v>
      </c>
      <c r="B136" s="26">
        <v>7.2</v>
      </c>
    </row>
    <row r="137" spans="1:2" x14ac:dyDescent="0.2">
      <c r="A137" s="20">
        <f t="shared" si="3"/>
        <v>276</v>
      </c>
      <c r="B137" s="26">
        <v>7.6</v>
      </c>
    </row>
    <row r="138" spans="1:2" x14ac:dyDescent="0.2">
      <c r="A138" s="20">
        <f t="shared" si="3"/>
        <v>277</v>
      </c>
      <c r="B138" s="26">
        <v>8</v>
      </c>
    </row>
    <row r="139" spans="1:2" x14ac:dyDescent="0.2">
      <c r="A139" s="20">
        <f t="shared" si="3"/>
        <v>278</v>
      </c>
      <c r="B139" s="26">
        <v>8.4</v>
      </c>
    </row>
    <row r="140" spans="1:2" x14ac:dyDescent="0.2">
      <c r="A140" s="20">
        <f t="shared" si="3"/>
        <v>279</v>
      </c>
      <c r="B140" s="26">
        <v>8.8000000000000007</v>
      </c>
    </row>
    <row r="141" spans="1:2" x14ac:dyDescent="0.2">
      <c r="A141" s="20">
        <f t="shared" si="3"/>
        <v>280</v>
      </c>
      <c r="B141" s="26">
        <v>9.1999999999999993</v>
      </c>
    </row>
    <row r="142" spans="1:2" x14ac:dyDescent="0.2">
      <c r="A142" s="20">
        <f t="shared" si="3"/>
        <v>281</v>
      </c>
      <c r="B142" s="26">
        <v>9.6</v>
      </c>
    </row>
    <row r="143" spans="1:2" x14ac:dyDescent="0.2">
      <c r="A143" s="20">
        <f t="shared" si="3"/>
        <v>282</v>
      </c>
      <c r="B143" s="26">
        <v>10</v>
      </c>
    </row>
    <row r="144" spans="1:2" x14ac:dyDescent="0.2">
      <c r="A144" s="20">
        <f t="shared" si="3"/>
        <v>283</v>
      </c>
      <c r="B144" s="26">
        <v>10.4</v>
      </c>
    </row>
    <row r="145" spans="1:2" x14ac:dyDescent="0.2">
      <c r="A145" s="20">
        <f t="shared" si="3"/>
        <v>284</v>
      </c>
      <c r="B145" s="26">
        <v>10.8</v>
      </c>
    </row>
    <row r="146" spans="1:2" x14ac:dyDescent="0.2">
      <c r="A146" s="20">
        <f t="shared" si="3"/>
        <v>285</v>
      </c>
      <c r="B146" s="26">
        <v>11.2</v>
      </c>
    </row>
    <row r="147" spans="1:2" x14ac:dyDescent="0.2">
      <c r="A147" s="20">
        <f t="shared" si="3"/>
        <v>286</v>
      </c>
      <c r="B147" s="26">
        <v>11.6</v>
      </c>
    </row>
    <row r="148" spans="1:2" x14ac:dyDescent="0.2">
      <c r="A148" s="20">
        <f t="shared" si="3"/>
        <v>287</v>
      </c>
      <c r="B148" s="26">
        <v>12</v>
      </c>
    </row>
    <row r="149" spans="1:2" x14ac:dyDescent="0.2">
      <c r="A149" s="20">
        <f t="shared" si="3"/>
        <v>288</v>
      </c>
      <c r="B149" s="26">
        <v>12.4</v>
      </c>
    </row>
    <row r="150" spans="1:2" x14ac:dyDescent="0.2">
      <c r="A150" s="20">
        <f t="shared" si="3"/>
        <v>289</v>
      </c>
      <c r="B150" s="26">
        <v>12.8</v>
      </c>
    </row>
    <row r="151" spans="1:2" x14ac:dyDescent="0.2">
      <c r="A151" s="20">
        <f t="shared" si="3"/>
        <v>290</v>
      </c>
      <c r="B151" s="26">
        <v>13.2</v>
      </c>
    </row>
    <row r="152" spans="1:2" x14ac:dyDescent="0.2">
      <c r="A152" s="20">
        <f t="shared" si="3"/>
        <v>291</v>
      </c>
      <c r="B152" s="26">
        <v>13.6</v>
      </c>
    </row>
    <row r="153" spans="1:2" x14ac:dyDescent="0.2">
      <c r="A153" s="20">
        <f t="shared" si="3"/>
        <v>292</v>
      </c>
      <c r="B153" s="26">
        <v>14</v>
      </c>
    </row>
    <row r="154" spans="1:2" x14ac:dyDescent="0.2">
      <c r="A154" s="20">
        <f t="shared" si="3"/>
        <v>293</v>
      </c>
      <c r="B154" s="26">
        <v>14.4</v>
      </c>
    </row>
    <row r="155" spans="1:2" x14ac:dyDescent="0.2">
      <c r="A155" s="20">
        <f t="shared" si="3"/>
        <v>294</v>
      </c>
      <c r="B155" s="26">
        <v>14.8</v>
      </c>
    </row>
    <row r="156" spans="1:2" x14ac:dyDescent="0.2">
      <c r="A156" s="20">
        <f t="shared" si="3"/>
        <v>295</v>
      </c>
      <c r="B156" s="26">
        <v>15.2</v>
      </c>
    </row>
    <row r="157" spans="1:2" x14ac:dyDescent="0.2">
      <c r="A157" s="20">
        <f t="shared" si="3"/>
        <v>296</v>
      </c>
      <c r="B157" s="26">
        <v>15.6</v>
      </c>
    </row>
    <row r="158" spans="1:2" x14ac:dyDescent="0.2">
      <c r="A158" s="20">
        <f t="shared" si="3"/>
        <v>297</v>
      </c>
      <c r="B158" s="26">
        <v>16</v>
      </c>
    </row>
    <row r="159" spans="1:2" x14ac:dyDescent="0.2">
      <c r="A159" s="20">
        <f t="shared" si="3"/>
        <v>298</v>
      </c>
      <c r="B159" s="26">
        <v>16.399999999999999</v>
      </c>
    </row>
    <row r="160" spans="1:2" x14ac:dyDescent="0.2">
      <c r="A160" s="20">
        <f t="shared" si="3"/>
        <v>299</v>
      </c>
      <c r="B160" s="26">
        <v>16.8</v>
      </c>
    </row>
    <row r="161" spans="1:2" x14ac:dyDescent="0.2">
      <c r="A161" s="20">
        <f t="shared" si="3"/>
        <v>300</v>
      </c>
      <c r="B161" s="26">
        <v>17.2</v>
      </c>
    </row>
    <row r="162" spans="1:2" x14ac:dyDescent="0.2">
      <c r="A162" s="20">
        <f t="shared" si="3"/>
        <v>301</v>
      </c>
      <c r="B162" s="26">
        <v>17.600000000000001</v>
      </c>
    </row>
    <row r="163" spans="1:2" x14ac:dyDescent="0.2">
      <c r="A163" s="20">
        <f t="shared" si="3"/>
        <v>302</v>
      </c>
      <c r="B163" s="26">
        <v>18</v>
      </c>
    </row>
    <row r="164" spans="1:2" x14ac:dyDescent="0.2">
      <c r="A164" s="20">
        <f t="shared" si="3"/>
        <v>303</v>
      </c>
      <c r="B164" s="26">
        <v>18.399999999999999</v>
      </c>
    </row>
    <row r="165" spans="1:2" x14ac:dyDescent="0.2">
      <c r="A165" s="20">
        <f t="shared" si="3"/>
        <v>304</v>
      </c>
      <c r="B165" s="26">
        <v>18.8</v>
      </c>
    </row>
    <row r="166" spans="1:2" x14ac:dyDescent="0.2">
      <c r="A166" s="20">
        <f t="shared" si="3"/>
        <v>305</v>
      </c>
      <c r="B166" s="26">
        <v>19.2</v>
      </c>
    </row>
    <row r="167" spans="1:2" x14ac:dyDescent="0.2">
      <c r="A167" s="20">
        <f t="shared" si="3"/>
        <v>306</v>
      </c>
      <c r="B167" s="26">
        <v>19.600000000000001</v>
      </c>
    </row>
    <row r="168" spans="1:2" x14ac:dyDescent="0.2">
      <c r="A168" s="20">
        <f t="shared" si="3"/>
        <v>307</v>
      </c>
      <c r="B168" s="26">
        <v>20</v>
      </c>
    </row>
    <row r="169" spans="1:2" x14ac:dyDescent="0.2">
      <c r="A169" s="20">
        <f t="shared" si="3"/>
        <v>308</v>
      </c>
      <c r="B169" s="26">
        <v>20.399999999999999</v>
      </c>
    </row>
    <row r="170" spans="1:2" x14ac:dyDescent="0.2">
      <c r="A170" s="20">
        <f t="shared" si="3"/>
        <v>309</v>
      </c>
      <c r="B170" s="26">
        <v>20.8</v>
      </c>
    </row>
    <row r="171" spans="1:2" x14ac:dyDescent="0.2">
      <c r="A171" s="20">
        <f t="shared" si="3"/>
        <v>310</v>
      </c>
      <c r="B171" s="26">
        <v>21.2</v>
      </c>
    </row>
    <row r="172" spans="1:2" x14ac:dyDescent="0.2">
      <c r="A172" s="20">
        <f t="shared" si="3"/>
        <v>311</v>
      </c>
      <c r="B172" s="26">
        <v>21.6</v>
      </c>
    </row>
    <row r="173" spans="1:2" x14ac:dyDescent="0.2">
      <c r="A173" s="20">
        <f t="shared" si="3"/>
        <v>312</v>
      </c>
      <c r="B173" s="26">
        <v>22</v>
      </c>
    </row>
    <row r="174" spans="1:2" x14ac:dyDescent="0.2">
      <c r="A174" s="20">
        <f t="shared" si="3"/>
        <v>313</v>
      </c>
      <c r="B174" s="26">
        <v>22.4</v>
      </c>
    </row>
    <row r="175" spans="1:2" x14ac:dyDescent="0.2">
      <c r="A175" s="20">
        <f t="shared" si="3"/>
        <v>314</v>
      </c>
      <c r="B175" s="26">
        <v>22.8</v>
      </c>
    </row>
    <row r="176" spans="1:2" x14ac:dyDescent="0.2">
      <c r="A176" s="20">
        <f t="shared" si="3"/>
        <v>315</v>
      </c>
      <c r="B176" s="26">
        <v>23.2</v>
      </c>
    </row>
    <row r="177" spans="1:2" x14ac:dyDescent="0.2">
      <c r="A177" s="20">
        <f t="shared" si="3"/>
        <v>316</v>
      </c>
      <c r="B177" s="26">
        <v>23.6</v>
      </c>
    </row>
    <row r="178" spans="1:2" x14ac:dyDescent="0.2">
      <c r="A178" s="20">
        <f t="shared" si="3"/>
        <v>317</v>
      </c>
      <c r="B178" s="26">
        <v>24</v>
      </c>
    </row>
    <row r="179" spans="1:2" x14ac:dyDescent="0.2">
      <c r="A179" s="20">
        <f t="shared" si="3"/>
        <v>318</v>
      </c>
      <c r="B179" s="26">
        <v>24.4</v>
      </c>
    </row>
    <row r="180" spans="1:2" x14ac:dyDescent="0.2">
      <c r="A180" s="20">
        <f t="shared" si="3"/>
        <v>319</v>
      </c>
      <c r="B180" s="26">
        <v>24.8</v>
      </c>
    </row>
    <row r="181" spans="1:2" x14ac:dyDescent="0.2">
      <c r="A181" s="20">
        <f t="shared" si="3"/>
        <v>320</v>
      </c>
      <c r="B181" s="26">
        <v>25.2</v>
      </c>
    </row>
    <row r="182" spans="1:2" x14ac:dyDescent="0.2">
      <c r="A182" s="20">
        <f t="shared" si="3"/>
        <v>321</v>
      </c>
      <c r="B182" s="26">
        <v>25.6</v>
      </c>
    </row>
    <row r="183" spans="1:2" x14ac:dyDescent="0.2">
      <c r="A183" s="20">
        <f t="shared" si="3"/>
        <v>322</v>
      </c>
      <c r="B183" s="26">
        <v>26</v>
      </c>
    </row>
    <row r="184" spans="1:2" x14ac:dyDescent="0.2">
      <c r="A184" s="20">
        <f t="shared" ref="A184:A247" si="4">A183+1</f>
        <v>323</v>
      </c>
      <c r="B184" s="26">
        <v>26.4</v>
      </c>
    </row>
    <row r="185" spans="1:2" x14ac:dyDescent="0.2">
      <c r="A185" s="20">
        <f t="shared" si="4"/>
        <v>324</v>
      </c>
      <c r="B185" s="26">
        <v>26.8</v>
      </c>
    </row>
    <row r="186" spans="1:2" x14ac:dyDescent="0.2">
      <c r="A186" s="20">
        <f t="shared" si="4"/>
        <v>325</v>
      </c>
      <c r="B186" s="26">
        <v>27.2</v>
      </c>
    </row>
    <row r="187" spans="1:2" x14ac:dyDescent="0.2">
      <c r="A187" s="20">
        <f t="shared" si="4"/>
        <v>326</v>
      </c>
      <c r="B187" s="26">
        <v>27.6</v>
      </c>
    </row>
    <row r="188" spans="1:2" x14ac:dyDescent="0.2">
      <c r="A188" s="20">
        <f t="shared" si="4"/>
        <v>327</v>
      </c>
      <c r="B188" s="26">
        <v>28</v>
      </c>
    </row>
    <row r="189" spans="1:2" x14ac:dyDescent="0.2">
      <c r="A189" s="20">
        <f t="shared" si="4"/>
        <v>328</v>
      </c>
      <c r="B189" s="26">
        <v>28.4</v>
      </c>
    </row>
    <row r="190" spans="1:2" x14ac:dyDescent="0.2">
      <c r="A190" s="20">
        <f t="shared" si="4"/>
        <v>329</v>
      </c>
      <c r="B190" s="26">
        <v>28.8</v>
      </c>
    </row>
    <row r="191" spans="1:2" x14ac:dyDescent="0.2">
      <c r="A191" s="20">
        <f t="shared" si="4"/>
        <v>330</v>
      </c>
      <c r="B191" s="26">
        <v>29.2</v>
      </c>
    </row>
    <row r="192" spans="1:2" x14ac:dyDescent="0.2">
      <c r="A192" s="20">
        <f t="shared" si="4"/>
        <v>331</v>
      </c>
      <c r="B192" s="26">
        <v>29.6</v>
      </c>
    </row>
    <row r="193" spans="1:2" x14ac:dyDescent="0.2">
      <c r="A193" s="20">
        <f t="shared" si="4"/>
        <v>332</v>
      </c>
      <c r="B193" s="26">
        <v>30</v>
      </c>
    </row>
    <row r="194" spans="1:2" x14ac:dyDescent="0.2">
      <c r="A194" s="20">
        <f t="shared" si="4"/>
        <v>333</v>
      </c>
      <c r="B194" s="26">
        <v>30.4</v>
      </c>
    </row>
    <row r="195" spans="1:2" x14ac:dyDescent="0.2">
      <c r="A195" s="20">
        <f t="shared" si="4"/>
        <v>334</v>
      </c>
      <c r="B195" s="26">
        <v>30.8</v>
      </c>
    </row>
    <row r="196" spans="1:2" x14ac:dyDescent="0.2">
      <c r="A196" s="20">
        <f t="shared" si="4"/>
        <v>335</v>
      </c>
      <c r="B196" s="26">
        <v>31.2</v>
      </c>
    </row>
    <row r="197" spans="1:2" x14ac:dyDescent="0.2">
      <c r="A197" s="20">
        <f t="shared" si="4"/>
        <v>336</v>
      </c>
      <c r="B197" s="26">
        <v>31.6</v>
      </c>
    </row>
    <row r="198" spans="1:2" x14ac:dyDescent="0.2">
      <c r="A198" s="20">
        <f t="shared" si="4"/>
        <v>337</v>
      </c>
      <c r="B198" s="26">
        <v>32</v>
      </c>
    </row>
    <row r="199" spans="1:2" x14ac:dyDescent="0.2">
      <c r="A199" s="20">
        <f t="shared" si="4"/>
        <v>338</v>
      </c>
      <c r="B199" s="26">
        <v>32.4</v>
      </c>
    </row>
    <row r="200" spans="1:2" x14ac:dyDescent="0.2">
      <c r="A200" s="20">
        <f t="shared" si="4"/>
        <v>339</v>
      </c>
      <c r="B200" s="26">
        <v>32.799999999999997</v>
      </c>
    </row>
    <row r="201" spans="1:2" x14ac:dyDescent="0.2">
      <c r="A201" s="20">
        <f t="shared" si="4"/>
        <v>340</v>
      </c>
      <c r="B201" s="26">
        <v>33.200000000000003</v>
      </c>
    </row>
    <row r="202" spans="1:2" x14ac:dyDescent="0.2">
      <c r="A202" s="20">
        <f t="shared" si="4"/>
        <v>341</v>
      </c>
      <c r="B202" s="26">
        <v>33.6</v>
      </c>
    </row>
    <row r="203" spans="1:2" x14ac:dyDescent="0.2">
      <c r="A203" s="20">
        <f t="shared" si="4"/>
        <v>342</v>
      </c>
      <c r="B203" s="26">
        <v>34</v>
      </c>
    </row>
    <row r="204" spans="1:2" x14ac:dyDescent="0.2">
      <c r="A204" s="20">
        <f t="shared" si="4"/>
        <v>343</v>
      </c>
      <c r="B204" s="26">
        <v>34.4</v>
      </c>
    </row>
    <row r="205" spans="1:2" x14ac:dyDescent="0.2">
      <c r="A205" s="20">
        <f t="shared" si="4"/>
        <v>344</v>
      </c>
      <c r="B205" s="26">
        <v>34.799999999999997</v>
      </c>
    </row>
    <row r="206" spans="1:2" x14ac:dyDescent="0.2">
      <c r="A206" s="20">
        <f t="shared" si="4"/>
        <v>345</v>
      </c>
      <c r="B206" s="26">
        <v>35.200000000000003</v>
      </c>
    </row>
    <row r="207" spans="1:2" x14ac:dyDescent="0.2">
      <c r="A207" s="20">
        <f t="shared" si="4"/>
        <v>346</v>
      </c>
      <c r="B207" s="26">
        <v>35.6</v>
      </c>
    </row>
    <row r="208" spans="1:2" x14ac:dyDescent="0.2">
      <c r="A208" s="20">
        <f t="shared" si="4"/>
        <v>347</v>
      </c>
      <c r="B208" s="26">
        <v>36</v>
      </c>
    </row>
    <row r="209" spans="1:2" x14ac:dyDescent="0.2">
      <c r="A209" s="20">
        <f t="shared" si="4"/>
        <v>348</v>
      </c>
      <c r="B209" s="26">
        <v>36.4</v>
      </c>
    </row>
    <row r="210" spans="1:2" x14ac:dyDescent="0.2">
      <c r="A210" s="20">
        <f t="shared" si="4"/>
        <v>349</v>
      </c>
      <c r="B210" s="26">
        <v>36.799999999999997</v>
      </c>
    </row>
    <row r="211" spans="1:2" x14ac:dyDescent="0.2">
      <c r="A211" s="20">
        <f t="shared" si="4"/>
        <v>350</v>
      </c>
      <c r="B211" s="26">
        <v>37.200000000000003</v>
      </c>
    </row>
    <row r="212" spans="1:2" x14ac:dyDescent="0.2">
      <c r="A212" s="20">
        <f t="shared" si="4"/>
        <v>351</v>
      </c>
      <c r="B212" s="26">
        <v>37.6</v>
      </c>
    </row>
    <row r="213" spans="1:2" x14ac:dyDescent="0.2">
      <c r="A213" s="20">
        <f t="shared" si="4"/>
        <v>352</v>
      </c>
      <c r="B213" s="26">
        <v>38</v>
      </c>
    </row>
    <row r="214" spans="1:2" x14ac:dyDescent="0.2">
      <c r="A214" s="20">
        <f t="shared" si="4"/>
        <v>353</v>
      </c>
      <c r="B214" s="26">
        <v>38.4</v>
      </c>
    </row>
    <row r="215" spans="1:2" x14ac:dyDescent="0.2">
      <c r="A215" s="20">
        <f t="shared" si="4"/>
        <v>354</v>
      </c>
      <c r="B215" s="26">
        <v>38.799999999999997</v>
      </c>
    </row>
    <row r="216" spans="1:2" x14ac:dyDescent="0.2">
      <c r="A216" s="20">
        <f t="shared" si="4"/>
        <v>355</v>
      </c>
      <c r="B216" s="26">
        <v>39.200000000000003</v>
      </c>
    </row>
    <row r="217" spans="1:2" x14ac:dyDescent="0.2">
      <c r="A217" s="20">
        <f t="shared" si="4"/>
        <v>356</v>
      </c>
      <c r="B217" s="26">
        <v>39.6</v>
      </c>
    </row>
    <row r="218" spans="1:2" x14ac:dyDescent="0.2">
      <c r="A218" s="20">
        <f t="shared" si="4"/>
        <v>357</v>
      </c>
      <c r="B218" s="26">
        <v>40</v>
      </c>
    </row>
    <row r="219" spans="1:2" x14ac:dyDescent="0.2">
      <c r="A219" s="20">
        <f t="shared" si="4"/>
        <v>358</v>
      </c>
      <c r="B219" s="26">
        <v>40.4</v>
      </c>
    </row>
    <row r="220" spans="1:2" x14ac:dyDescent="0.2">
      <c r="A220" s="20">
        <f t="shared" si="4"/>
        <v>359</v>
      </c>
      <c r="B220" s="26">
        <v>40.799999999999997</v>
      </c>
    </row>
    <row r="221" spans="1:2" x14ac:dyDescent="0.2">
      <c r="A221" s="20">
        <f t="shared" si="4"/>
        <v>360</v>
      </c>
      <c r="B221" s="26">
        <v>41.2</v>
      </c>
    </row>
    <row r="222" spans="1:2" x14ac:dyDescent="0.2">
      <c r="A222" s="20">
        <f t="shared" si="4"/>
        <v>361</v>
      </c>
      <c r="B222" s="26">
        <v>41.6</v>
      </c>
    </row>
    <row r="223" spans="1:2" x14ac:dyDescent="0.2">
      <c r="A223" s="20">
        <f t="shared" si="4"/>
        <v>362</v>
      </c>
      <c r="B223" s="26">
        <v>42</v>
      </c>
    </row>
    <row r="224" spans="1:2" x14ac:dyDescent="0.2">
      <c r="A224" s="20">
        <f t="shared" si="4"/>
        <v>363</v>
      </c>
      <c r="B224" s="26">
        <v>42.4</v>
      </c>
    </row>
    <row r="225" spans="1:2" x14ac:dyDescent="0.2">
      <c r="A225" s="20">
        <f t="shared" si="4"/>
        <v>364</v>
      </c>
      <c r="B225" s="26">
        <v>42.8</v>
      </c>
    </row>
    <row r="226" spans="1:2" x14ac:dyDescent="0.2">
      <c r="A226" s="20">
        <f t="shared" si="4"/>
        <v>365</v>
      </c>
      <c r="B226" s="26">
        <v>43.2</v>
      </c>
    </row>
    <row r="227" spans="1:2" x14ac:dyDescent="0.2">
      <c r="A227" s="20">
        <f t="shared" si="4"/>
        <v>366</v>
      </c>
      <c r="B227" s="26">
        <v>43.6</v>
      </c>
    </row>
    <row r="228" spans="1:2" x14ac:dyDescent="0.2">
      <c r="A228" s="20">
        <f t="shared" si="4"/>
        <v>367</v>
      </c>
      <c r="B228" s="26">
        <v>44</v>
      </c>
    </row>
    <row r="229" spans="1:2" x14ac:dyDescent="0.2">
      <c r="A229" s="20">
        <f t="shared" si="4"/>
        <v>368</v>
      </c>
      <c r="B229" s="26">
        <v>44.4</v>
      </c>
    </row>
    <row r="230" spans="1:2" x14ac:dyDescent="0.2">
      <c r="A230" s="20">
        <f t="shared" si="4"/>
        <v>369</v>
      </c>
      <c r="B230" s="26">
        <v>44.8</v>
      </c>
    </row>
    <row r="231" spans="1:2" x14ac:dyDescent="0.2">
      <c r="A231" s="20">
        <f t="shared" si="4"/>
        <v>370</v>
      </c>
      <c r="B231" s="26">
        <v>45.2</v>
      </c>
    </row>
    <row r="232" spans="1:2" x14ac:dyDescent="0.2">
      <c r="A232" s="20">
        <f t="shared" si="4"/>
        <v>371</v>
      </c>
      <c r="B232" s="26">
        <v>45.6</v>
      </c>
    </row>
    <row r="233" spans="1:2" x14ac:dyDescent="0.2">
      <c r="A233" s="20">
        <f t="shared" si="4"/>
        <v>372</v>
      </c>
      <c r="B233" s="26">
        <v>46</v>
      </c>
    </row>
    <row r="234" spans="1:2" x14ac:dyDescent="0.2">
      <c r="A234" s="20">
        <f t="shared" si="4"/>
        <v>373</v>
      </c>
      <c r="B234" s="26">
        <v>46.4</v>
      </c>
    </row>
    <row r="235" spans="1:2" x14ac:dyDescent="0.2">
      <c r="A235" s="20">
        <f t="shared" si="4"/>
        <v>374</v>
      </c>
      <c r="B235" s="26">
        <v>46.8</v>
      </c>
    </row>
    <row r="236" spans="1:2" x14ac:dyDescent="0.2">
      <c r="A236" s="20">
        <f t="shared" si="4"/>
        <v>375</v>
      </c>
      <c r="B236" s="26">
        <v>47.2</v>
      </c>
    </row>
    <row r="237" spans="1:2" x14ac:dyDescent="0.2">
      <c r="A237" s="20">
        <f t="shared" si="4"/>
        <v>376</v>
      </c>
      <c r="B237" s="26">
        <v>47.6</v>
      </c>
    </row>
    <row r="238" spans="1:2" x14ac:dyDescent="0.2">
      <c r="A238" s="20">
        <f t="shared" si="4"/>
        <v>377</v>
      </c>
      <c r="B238" s="26">
        <v>48</v>
      </c>
    </row>
    <row r="239" spans="1:2" x14ac:dyDescent="0.2">
      <c r="A239" s="20">
        <f t="shared" si="4"/>
        <v>378</v>
      </c>
      <c r="B239" s="26">
        <v>48.4</v>
      </c>
    </row>
    <row r="240" spans="1:2" x14ac:dyDescent="0.2">
      <c r="A240" s="20">
        <f t="shared" si="4"/>
        <v>379</v>
      </c>
      <c r="B240" s="26">
        <v>48.8</v>
      </c>
    </row>
    <row r="241" spans="1:2" x14ac:dyDescent="0.2">
      <c r="A241" s="20">
        <f t="shared" si="4"/>
        <v>380</v>
      </c>
      <c r="B241" s="26">
        <v>49.2</v>
      </c>
    </row>
    <row r="242" spans="1:2" x14ac:dyDescent="0.2">
      <c r="A242" s="20">
        <f t="shared" si="4"/>
        <v>381</v>
      </c>
      <c r="B242" s="26">
        <v>49.6</v>
      </c>
    </row>
    <row r="243" spans="1:2" x14ac:dyDescent="0.2">
      <c r="A243" s="20">
        <f t="shared" si="4"/>
        <v>382</v>
      </c>
      <c r="B243" s="26">
        <v>50</v>
      </c>
    </row>
    <row r="244" spans="1:2" x14ac:dyDescent="0.2">
      <c r="A244" s="20">
        <f t="shared" si="4"/>
        <v>383</v>
      </c>
      <c r="B244" s="26">
        <v>50.4</v>
      </c>
    </row>
    <row r="245" spans="1:2" x14ac:dyDescent="0.2">
      <c r="A245" s="20">
        <f t="shared" si="4"/>
        <v>384</v>
      </c>
      <c r="B245" s="26">
        <v>50.8</v>
      </c>
    </row>
    <row r="246" spans="1:2" x14ac:dyDescent="0.2">
      <c r="A246" s="20">
        <f t="shared" si="4"/>
        <v>385</v>
      </c>
      <c r="B246" s="26">
        <v>51.2</v>
      </c>
    </row>
    <row r="247" spans="1:2" x14ac:dyDescent="0.2">
      <c r="A247" s="20">
        <f t="shared" si="4"/>
        <v>386</v>
      </c>
      <c r="B247" s="26">
        <v>51.6</v>
      </c>
    </row>
    <row r="248" spans="1:2" x14ac:dyDescent="0.2">
      <c r="A248" s="20">
        <f t="shared" ref="A248:A311" si="5">A247+1</f>
        <v>387</v>
      </c>
      <c r="B248" s="26">
        <v>52</v>
      </c>
    </row>
    <row r="249" spans="1:2" x14ac:dyDescent="0.2">
      <c r="A249" s="20">
        <f t="shared" si="5"/>
        <v>388</v>
      </c>
      <c r="B249" s="26">
        <v>52.4</v>
      </c>
    </row>
    <row r="250" spans="1:2" x14ac:dyDescent="0.2">
      <c r="A250" s="20">
        <f t="shared" si="5"/>
        <v>389</v>
      </c>
      <c r="B250" s="26">
        <v>52.8</v>
      </c>
    </row>
    <row r="251" spans="1:2" x14ac:dyDescent="0.2">
      <c r="A251" s="20">
        <f t="shared" si="5"/>
        <v>390</v>
      </c>
      <c r="B251" s="26">
        <v>53.2</v>
      </c>
    </row>
    <row r="252" spans="1:2" x14ac:dyDescent="0.2">
      <c r="A252" s="20">
        <f t="shared" si="5"/>
        <v>391</v>
      </c>
      <c r="B252" s="26">
        <v>53.6</v>
      </c>
    </row>
    <row r="253" spans="1:2" x14ac:dyDescent="0.2">
      <c r="A253" s="20">
        <f t="shared" si="5"/>
        <v>392</v>
      </c>
      <c r="B253" s="26">
        <v>54</v>
      </c>
    </row>
    <row r="254" spans="1:2" x14ac:dyDescent="0.2">
      <c r="A254" s="20">
        <f t="shared" si="5"/>
        <v>393</v>
      </c>
      <c r="B254" s="26">
        <v>54.4</v>
      </c>
    </row>
    <row r="255" spans="1:2" x14ac:dyDescent="0.2">
      <c r="A255" s="20">
        <f t="shared" si="5"/>
        <v>394</v>
      </c>
      <c r="B255" s="26">
        <v>54.8</v>
      </c>
    </row>
    <row r="256" spans="1:2" x14ac:dyDescent="0.2">
      <c r="A256" s="20">
        <f t="shared" si="5"/>
        <v>395</v>
      </c>
      <c r="B256" s="26">
        <v>55.2</v>
      </c>
    </row>
    <row r="257" spans="1:2" x14ac:dyDescent="0.2">
      <c r="A257" s="20">
        <f t="shared" si="5"/>
        <v>396</v>
      </c>
      <c r="B257" s="26">
        <v>55.6</v>
      </c>
    </row>
    <row r="258" spans="1:2" x14ac:dyDescent="0.2">
      <c r="A258" s="20">
        <f t="shared" si="5"/>
        <v>397</v>
      </c>
      <c r="B258" s="26">
        <v>56</v>
      </c>
    </row>
    <row r="259" spans="1:2" x14ac:dyDescent="0.2">
      <c r="A259" s="20">
        <f t="shared" si="5"/>
        <v>398</v>
      </c>
      <c r="B259" s="26">
        <v>56.4</v>
      </c>
    </row>
    <row r="260" spans="1:2" x14ac:dyDescent="0.2">
      <c r="A260" s="20">
        <f t="shared" si="5"/>
        <v>399</v>
      </c>
      <c r="B260" s="26">
        <v>56.8</v>
      </c>
    </row>
    <row r="261" spans="1:2" x14ac:dyDescent="0.2">
      <c r="A261" s="20">
        <f t="shared" si="5"/>
        <v>400</v>
      </c>
      <c r="B261" s="26">
        <v>57.2</v>
      </c>
    </row>
    <row r="262" spans="1:2" x14ac:dyDescent="0.2">
      <c r="A262" s="20">
        <f t="shared" si="5"/>
        <v>401</v>
      </c>
      <c r="B262" s="26">
        <v>57.6</v>
      </c>
    </row>
    <row r="263" spans="1:2" x14ac:dyDescent="0.2">
      <c r="A263" s="20">
        <f t="shared" si="5"/>
        <v>402</v>
      </c>
      <c r="B263" s="26">
        <v>58</v>
      </c>
    </row>
    <row r="264" spans="1:2" x14ac:dyDescent="0.2">
      <c r="A264" s="20">
        <f t="shared" si="5"/>
        <v>403</v>
      </c>
      <c r="B264" s="26">
        <v>58.4</v>
      </c>
    </row>
    <row r="265" spans="1:2" x14ac:dyDescent="0.2">
      <c r="A265" s="20">
        <f t="shared" si="5"/>
        <v>404</v>
      </c>
      <c r="B265" s="26">
        <v>58.8</v>
      </c>
    </row>
    <row r="266" spans="1:2" x14ac:dyDescent="0.2">
      <c r="A266" s="20">
        <f t="shared" si="5"/>
        <v>405</v>
      </c>
      <c r="B266" s="26">
        <v>59.2</v>
      </c>
    </row>
    <row r="267" spans="1:2" x14ac:dyDescent="0.2">
      <c r="A267" s="20">
        <f t="shared" si="5"/>
        <v>406</v>
      </c>
      <c r="B267" s="26">
        <v>59.6</v>
      </c>
    </row>
    <row r="268" spans="1:2" x14ac:dyDescent="0.2">
      <c r="A268" s="20">
        <f t="shared" si="5"/>
        <v>407</v>
      </c>
      <c r="B268" s="26">
        <v>59.999999999999901</v>
      </c>
    </row>
    <row r="269" spans="1:2" x14ac:dyDescent="0.2">
      <c r="A269" s="20">
        <f t="shared" si="5"/>
        <v>408</v>
      </c>
      <c r="B269" s="26">
        <v>60.399999999999899</v>
      </c>
    </row>
    <row r="270" spans="1:2" x14ac:dyDescent="0.2">
      <c r="A270" s="20">
        <f t="shared" si="5"/>
        <v>409</v>
      </c>
      <c r="B270" s="26">
        <v>60.799999999999898</v>
      </c>
    </row>
    <row r="271" spans="1:2" x14ac:dyDescent="0.2">
      <c r="A271" s="20">
        <f t="shared" si="5"/>
        <v>410</v>
      </c>
      <c r="B271" s="26">
        <v>61.199999999999903</v>
      </c>
    </row>
    <row r="272" spans="1:2" x14ac:dyDescent="0.2">
      <c r="A272" s="20">
        <f t="shared" si="5"/>
        <v>411</v>
      </c>
      <c r="B272" s="26">
        <v>61.599999999999902</v>
      </c>
    </row>
    <row r="273" spans="1:2" x14ac:dyDescent="0.2">
      <c r="A273" s="20">
        <f t="shared" si="5"/>
        <v>412</v>
      </c>
      <c r="B273" s="26">
        <v>61.999999999999901</v>
      </c>
    </row>
    <row r="274" spans="1:2" x14ac:dyDescent="0.2">
      <c r="A274" s="20">
        <f t="shared" si="5"/>
        <v>413</v>
      </c>
      <c r="B274" s="26">
        <v>62.399999999999899</v>
      </c>
    </row>
    <row r="275" spans="1:2" x14ac:dyDescent="0.2">
      <c r="A275" s="20">
        <f t="shared" si="5"/>
        <v>414</v>
      </c>
      <c r="B275" s="26">
        <v>62.799999999999898</v>
      </c>
    </row>
    <row r="276" spans="1:2" x14ac:dyDescent="0.2">
      <c r="A276" s="20">
        <f t="shared" si="5"/>
        <v>415</v>
      </c>
      <c r="B276" s="26">
        <v>63.199999999999903</v>
      </c>
    </row>
    <row r="277" spans="1:2" x14ac:dyDescent="0.2">
      <c r="A277" s="20">
        <f t="shared" si="5"/>
        <v>416</v>
      </c>
      <c r="B277" s="26">
        <v>63.599999999999902</v>
      </c>
    </row>
    <row r="278" spans="1:2" x14ac:dyDescent="0.2">
      <c r="A278" s="20">
        <f t="shared" si="5"/>
        <v>417</v>
      </c>
      <c r="B278" s="26">
        <v>63.999999999999901</v>
      </c>
    </row>
    <row r="279" spans="1:2" x14ac:dyDescent="0.2">
      <c r="A279" s="20">
        <f t="shared" si="5"/>
        <v>418</v>
      </c>
      <c r="B279" s="26">
        <v>64.399999999999906</v>
      </c>
    </row>
    <row r="280" spans="1:2" x14ac:dyDescent="0.2">
      <c r="A280" s="20">
        <f t="shared" si="5"/>
        <v>419</v>
      </c>
      <c r="B280" s="26">
        <v>64.799999999999898</v>
      </c>
    </row>
    <row r="281" spans="1:2" x14ac:dyDescent="0.2">
      <c r="A281" s="20">
        <f t="shared" si="5"/>
        <v>420</v>
      </c>
      <c r="B281" s="26">
        <v>65.199999999999903</v>
      </c>
    </row>
    <row r="282" spans="1:2" x14ac:dyDescent="0.2">
      <c r="A282" s="20">
        <f t="shared" si="5"/>
        <v>421</v>
      </c>
      <c r="B282" s="26">
        <v>65.599999999999895</v>
      </c>
    </row>
    <row r="283" spans="1:2" x14ac:dyDescent="0.2">
      <c r="A283" s="20">
        <f t="shared" si="5"/>
        <v>422</v>
      </c>
      <c r="B283" s="26">
        <v>65.999999999999901</v>
      </c>
    </row>
    <row r="284" spans="1:2" x14ac:dyDescent="0.2">
      <c r="A284" s="20">
        <f t="shared" si="5"/>
        <v>423</v>
      </c>
      <c r="B284" s="26">
        <v>66.399999999999906</v>
      </c>
    </row>
    <row r="285" spans="1:2" x14ac:dyDescent="0.2">
      <c r="A285" s="20">
        <f t="shared" si="5"/>
        <v>424</v>
      </c>
      <c r="B285" s="26">
        <v>66.799999999999898</v>
      </c>
    </row>
    <row r="286" spans="1:2" x14ac:dyDescent="0.2">
      <c r="A286" s="20">
        <f t="shared" si="5"/>
        <v>425</v>
      </c>
      <c r="B286" s="26">
        <v>67.199999999999903</v>
      </c>
    </row>
    <row r="287" spans="1:2" x14ac:dyDescent="0.2">
      <c r="A287" s="20">
        <f t="shared" si="5"/>
        <v>426</v>
      </c>
      <c r="B287" s="26">
        <v>67.599999999999895</v>
      </c>
    </row>
    <row r="288" spans="1:2" x14ac:dyDescent="0.2">
      <c r="A288" s="20">
        <f t="shared" si="5"/>
        <v>427</v>
      </c>
      <c r="B288" s="26">
        <v>67.999999999999901</v>
      </c>
    </row>
    <row r="289" spans="1:2" x14ac:dyDescent="0.2">
      <c r="A289" s="20">
        <f t="shared" si="5"/>
        <v>428</v>
      </c>
      <c r="B289" s="26">
        <v>68.399999999999906</v>
      </c>
    </row>
    <row r="290" spans="1:2" x14ac:dyDescent="0.2">
      <c r="A290" s="20">
        <f t="shared" si="5"/>
        <v>429</v>
      </c>
      <c r="B290" s="26">
        <v>68.799999999999898</v>
      </c>
    </row>
    <row r="291" spans="1:2" x14ac:dyDescent="0.2">
      <c r="A291" s="20">
        <f t="shared" si="5"/>
        <v>430</v>
      </c>
      <c r="B291" s="26">
        <v>69.199999999999903</v>
      </c>
    </row>
    <row r="292" spans="1:2" x14ac:dyDescent="0.2">
      <c r="A292" s="20">
        <f t="shared" si="5"/>
        <v>431</v>
      </c>
      <c r="B292" s="26">
        <v>69.599999999999895</v>
      </c>
    </row>
    <row r="293" spans="1:2" x14ac:dyDescent="0.2">
      <c r="A293" s="20">
        <f t="shared" si="5"/>
        <v>432</v>
      </c>
      <c r="B293" s="26">
        <v>69.999999999999901</v>
      </c>
    </row>
    <row r="294" spans="1:2" x14ac:dyDescent="0.2">
      <c r="A294" s="20">
        <f t="shared" si="5"/>
        <v>433</v>
      </c>
      <c r="B294" s="26">
        <v>70.399999999999906</v>
      </c>
    </row>
    <row r="295" spans="1:2" x14ac:dyDescent="0.2">
      <c r="A295" s="20">
        <f t="shared" si="5"/>
        <v>434</v>
      </c>
      <c r="B295" s="26">
        <v>70.799999999999898</v>
      </c>
    </row>
    <row r="296" spans="1:2" x14ac:dyDescent="0.2">
      <c r="A296" s="20">
        <f t="shared" si="5"/>
        <v>435</v>
      </c>
      <c r="B296" s="26">
        <v>71.199999999999903</v>
      </c>
    </row>
    <row r="297" spans="1:2" x14ac:dyDescent="0.2">
      <c r="A297" s="20">
        <f t="shared" si="5"/>
        <v>436</v>
      </c>
      <c r="B297" s="26">
        <v>71.599999999999895</v>
      </c>
    </row>
    <row r="298" spans="1:2" x14ac:dyDescent="0.2">
      <c r="A298" s="20">
        <f t="shared" si="5"/>
        <v>437</v>
      </c>
      <c r="B298" s="26">
        <v>71.999999999999901</v>
      </c>
    </row>
    <row r="299" spans="1:2" x14ac:dyDescent="0.2">
      <c r="A299" s="20">
        <f t="shared" si="5"/>
        <v>438</v>
      </c>
      <c r="B299" s="26">
        <v>72.399999999999906</v>
      </c>
    </row>
    <row r="300" spans="1:2" x14ac:dyDescent="0.2">
      <c r="A300" s="20">
        <f t="shared" si="5"/>
        <v>439</v>
      </c>
      <c r="B300" s="26">
        <v>72.799999999999898</v>
      </c>
    </row>
    <row r="301" spans="1:2" x14ac:dyDescent="0.2">
      <c r="A301" s="20">
        <f t="shared" si="5"/>
        <v>440</v>
      </c>
      <c r="B301" s="26">
        <v>73.199999999999903</v>
      </c>
    </row>
    <row r="302" spans="1:2" x14ac:dyDescent="0.2">
      <c r="A302" s="20">
        <f t="shared" si="5"/>
        <v>441</v>
      </c>
      <c r="B302" s="26">
        <v>73.599999999999895</v>
      </c>
    </row>
    <row r="303" spans="1:2" x14ac:dyDescent="0.2">
      <c r="A303" s="20">
        <f t="shared" si="5"/>
        <v>442</v>
      </c>
      <c r="B303" s="26">
        <v>73.999999999999901</v>
      </c>
    </row>
    <row r="304" spans="1:2" x14ac:dyDescent="0.2">
      <c r="A304" s="20">
        <f t="shared" si="5"/>
        <v>443</v>
      </c>
      <c r="B304" s="26">
        <v>74.399999999999906</v>
      </c>
    </row>
    <row r="305" spans="1:2" x14ac:dyDescent="0.2">
      <c r="A305" s="20">
        <f t="shared" si="5"/>
        <v>444</v>
      </c>
      <c r="B305" s="26">
        <v>74.799999999999898</v>
      </c>
    </row>
    <row r="306" spans="1:2" x14ac:dyDescent="0.2">
      <c r="A306" s="20">
        <f t="shared" si="5"/>
        <v>445</v>
      </c>
      <c r="B306" s="26">
        <v>75.199999999999903</v>
      </c>
    </row>
    <row r="307" spans="1:2" x14ac:dyDescent="0.2">
      <c r="A307" s="20">
        <f t="shared" si="5"/>
        <v>446</v>
      </c>
      <c r="B307" s="26">
        <v>75.599999999999895</v>
      </c>
    </row>
    <row r="308" spans="1:2" x14ac:dyDescent="0.2">
      <c r="A308" s="20">
        <f t="shared" si="5"/>
        <v>447</v>
      </c>
      <c r="B308" s="26">
        <v>75.999999999999901</v>
      </c>
    </row>
    <row r="309" spans="1:2" x14ac:dyDescent="0.2">
      <c r="A309" s="20">
        <f t="shared" si="5"/>
        <v>448</v>
      </c>
      <c r="B309" s="26">
        <v>76.399999999999906</v>
      </c>
    </row>
    <row r="310" spans="1:2" x14ac:dyDescent="0.2">
      <c r="A310" s="20">
        <f t="shared" si="5"/>
        <v>449</v>
      </c>
      <c r="B310" s="26">
        <v>76.799999999999898</v>
      </c>
    </row>
    <row r="311" spans="1:2" x14ac:dyDescent="0.2">
      <c r="A311" s="20">
        <f t="shared" si="5"/>
        <v>450</v>
      </c>
      <c r="B311" s="26">
        <v>77.199999999999903</v>
      </c>
    </row>
    <row r="312" spans="1:2" x14ac:dyDescent="0.2">
      <c r="A312" s="20">
        <f t="shared" ref="A312:A375" si="6">A311+1</f>
        <v>451</v>
      </c>
      <c r="B312" s="26">
        <v>77.599999999999895</v>
      </c>
    </row>
    <row r="313" spans="1:2" x14ac:dyDescent="0.2">
      <c r="A313" s="20">
        <f t="shared" si="6"/>
        <v>452</v>
      </c>
      <c r="B313" s="26">
        <v>77.999999999999901</v>
      </c>
    </row>
    <row r="314" spans="1:2" x14ac:dyDescent="0.2">
      <c r="A314" s="20">
        <f t="shared" si="6"/>
        <v>453</v>
      </c>
      <c r="B314" s="26">
        <v>78.399999999999906</v>
      </c>
    </row>
    <row r="315" spans="1:2" x14ac:dyDescent="0.2">
      <c r="A315" s="20">
        <f t="shared" si="6"/>
        <v>454</v>
      </c>
      <c r="B315" s="26">
        <v>78.799999999999898</v>
      </c>
    </row>
    <row r="316" spans="1:2" x14ac:dyDescent="0.2">
      <c r="A316" s="20">
        <f t="shared" si="6"/>
        <v>455</v>
      </c>
      <c r="B316" s="26">
        <v>79.199999999999903</v>
      </c>
    </row>
    <row r="317" spans="1:2" x14ac:dyDescent="0.2">
      <c r="A317" s="20">
        <f t="shared" si="6"/>
        <v>456</v>
      </c>
      <c r="B317" s="26">
        <v>79.599999999999895</v>
      </c>
    </row>
    <row r="318" spans="1:2" x14ac:dyDescent="0.2">
      <c r="A318" s="20">
        <f t="shared" si="6"/>
        <v>457</v>
      </c>
      <c r="B318" s="26">
        <v>79.999999999999901</v>
      </c>
    </row>
    <row r="319" spans="1:2" x14ac:dyDescent="0.2">
      <c r="A319" s="20">
        <f t="shared" si="6"/>
        <v>458</v>
      </c>
      <c r="B319" s="26">
        <v>80.399999999999906</v>
      </c>
    </row>
    <row r="320" spans="1:2" x14ac:dyDescent="0.2">
      <c r="A320" s="20">
        <f t="shared" si="6"/>
        <v>459</v>
      </c>
      <c r="B320" s="26">
        <v>80.799999999999898</v>
      </c>
    </row>
    <row r="321" spans="1:2" x14ac:dyDescent="0.2">
      <c r="A321" s="20">
        <f t="shared" si="6"/>
        <v>460</v>
      </c>
      <c r="B321" s="26">
        <v>81.199999999999903</v>
      </c>
    </row>
    <row r="322" spans="1:2" x14ac:dyDescent="0.2">
      <c r="A322" s="20">
        <f t="shared" si="6"/>
        <v>461</v>
      </c>
      <c r="B322" s="26">
        <v>81.599999999999895</v>
      </c>
    </row>
    <row r="323" spans="1:2" x14ac:dyDescent="0.2">
      <c r="A323" s="20">
        <f t="shared" si="6"/>
        <v>462</v>
      </c>
      <c r="B323" s="26">
        <v>81.999999999999901</v>
      </c>
    </row>
    <row r="324" spans="1:2" x14ac:dyDescent="0.2">
      <c r="A324" s="20">
        <f t="shared" si="6"/>
        <v>463</v>
      </c>
      <c r="B324" s="26">
        <v>82.399999999999906</v>
      </c>
    </row>
    <row r="325" spans="1:2" x14ac:dyDescent="0.2">
      <c r="A325" s="20">
        <f t="shared" si="6"/>
        <v>464</v>
      </c>
      <c r="B325" s="26">
        <v>82.799999999999898</v>
      </c>
    </row>
    <row r="326" spans="1:2" x14ac:dyDescent="0.2">
      <c r="A326" s="20">
        <f t="shared" si="6"/>
        <v>465</v>
      </c>
      <c r="B326" s="26">
        <v>83.199999999999903</v>
      </c>
    </row>
    <row r="327" spans="1:2" x14ac:dyDescent="0.2">
      <c r="A327" s="20">
        <f t="shared" si="6"/>
        <v>466</v>
      </c>
      <c r="B327" s="26">
        <v>83.599999999999895</v>
      </c>
    </row>
    <row r="328" spans="1:2" x14ac:dyDescent="0.2">
      <c r="A328" s="20">
        <f t="shared" si="6"/>
        <v>467</v>
      </c>
      <c r="B328" s="26">
        <v>83.999999999999901</v>
      </c>
    </row>
    <row r="329" spans="1:2" x14ac:dyDescent="0.2">
      <c r="A329" s="20">
        <f t="shared" si="6"/>
        <v>468</v>
      </c>
      <c r="B329" s="26">
        <v>84.399999999999906</v>
      </c>
    </row>
    <row r="330" spans="1:2" x14ac:dyDescent="0.2">
      <c r="A330" s="20">
        <f t="shared" si="6"/>
        <v>469</v>
      </c>
      <c r="B330" s="26">
        <v>84.799999999999898</v>
      </c>
    </row>
    <row r="331" spans="1:2" x14ac:dyDescent="0.2">
      <c r="A331" s="20">
        <f t="shared" si="6"/>
        <v>470</v>
      </c>
      <c r="B331" s="26">
        <v>85.199999999999903</v>
      </c>
    </row>
    <row r="332" spans="1:2" x14ac:dyDescent="0.2">
      <c r="A332" s="20">
        <f t="shared" si="6"/>
        <v>471</v>
      </c>
      <c r="B332" s="26">
        <v>85.599999999999895</v>
      </c>
    </row>
    <row r="333" spans="1:2" x14ac:dyDescent="0.2">
      <c r="A333" s="20">
        <f t="shared" si="6"/>
        <v>472</v>
      </c>
      <c r="B333" s="26">
        <v>85.999999999999901</v>
      </c>
    </row>
    <row r="334" spans="1:2" x14ac:dyDescent="0.2">
      <c r="A334" s="20">
        <f t="shared" si="6"/>
        <v>473</v>
      </c>
      <c r="B334" s="26">
        <v>86.399999999999906</v>
      </c>
    </row>
    <row r="335" spans="1:2" x14ac:dyDescent="0.2">
      <c r="A335" s="20">
        <f t="shared" si="6"/>
        <v>474</v>
      </c>
      <c r="B335" s="26">
        <v>86.799999999999898</v>
      </c>
    </row>
    <row r="336" spans="1:2" x14ac:dyDescent="0.2">
      <c r="A336" s="20">
        <f t="shared" si="6"/>
        <v>475</v>
      </c>
      <c r="B336" s="26">
        <v>87.199999999999903</v>
      </c>
    </row>
    <row r="337" spans="1:2" x14ac:dyDescent="0.2">
      <c r="A337" s="20">
        <f t="shared" si="6"/>
        <v>476</v>
      </c>
      <c r="B337" s="26">
        <v>87.599999999999895</v>
      </c>
    </row>
    <row r="338" spans="1:2" x14ac:dyDescent="0.2">
      <c r="A338" s="20">
        <f t="shared" si="6"/>
        <v>477</v>
      </c>
      <c r="B338" s="26">
        <v>87.999999999999801</v>
      </c>
    </row>
    <row r="339" spans="1:2" x14ac:dyDescent="0.2">
      <c r="A339" s="20">
        <f t="shared" si="6"/>
        <v>478</v>
      </c>
      <c r="B339" s="26">
        <v>88.399999999999807</v>
      </c>
    </row>
    <row r="340" spans="1:2" x14ac:dyDescent="0.2">
      <c r="A340" s="20">
        <f t="shared" si="6"/>
        <v>479</v>
      </c>
      <c r="B340" s="26">
        <v>88.799999999999798</v>
      </c>
    </row>
    <row r="341" spans="1:2" x14ac:dyDescent="0.2">
      <c r="A341" s="20">
        <f t="shared" si="6"/>
        <v>480</v>
      </c>
      <c r="B341" s="26">
        <v>89.199999999999804</v>
      </c>
    </row>
    <row r="342" spans="1:2" x14ac:dyDescent="0.2">
      <c r="A342" s="20">
        <f t="shared" si="6"/>
        <v>481</v>
      </c>
      <c r="B342" s="26">
        <v>89.599999999999795</v>
      </c>
    </row>
    <row r="343" spans="1:2" x14ac:dyDescent="0.2">
      <c r="A343" s="20">
        <f t="shared" si="6"/>
        <v>482</v>
      </c>
      <c r="B343" s="26">
        <v>89.999999999999801</v>
      </c>
    </row>
    <row r="344" spans="1:2" x14ac:dyDescent="0.2">
      <c r="A344" s="20">
        <f t="shared" si="6"/>
        <v>483</v>
      </c>
      <c r="B344" s="26">
        <v>90.399999999999807</v>
      </c>
    </row>
    <row r="345" spans="1:2" x14ac:dyDescent="0.2">
      <c r="A345" s="20">
        <f t="shared" si="6"/>
        <v>484</v>
      </c>
      <c r="B345" s="26">
        <v>90.799999999999798</v>
      </c>
    </row>
    <row r="346" spans="1:2" x14ac:dyDescent="0.2">
      <c r="A346" s="20">
        <f t="shared" si="6"/>
        <v>485</v>
      </c>
      <c r="B346" s="26">
        <v>91.199999999999804</v>
      </c>
    </row>
    <row r="347" spans="1:2" x14ac:dyDescent="0.2">
      <c r="A347" s="20">
        <f t="shared" si="6"/>
        <v>486</v>
      </c>
      <c r="B347" s="26">
        <v>91.599999999999795</v>
      </c>
    </row>
    <row r="348" spans="1:2" x14ac:dyDescent="0.2">
      <c r="A348" s="20">
        <f t="shared" si="6"/>
        <v>487</v>
      </c>
      <c r="B348" s="26">
        <v>91.999999999999801</v>
      </c>
    </row>
    <row r="349" spans="1:2" x14ac:dyDescent="0.2">
      <c r="A349" s="20">
        <f t="shared" si="6"/>
        <v>488</v>
      </c>
      <c r="B349" s="26">
        <v>92.399999999999807</v>
      </c>
    </row>
    <row r="350" spans="1:2" x14ac:dyDescent="0.2">
      <c r="A350" s="20">
        <f t="shared" si="6"/>
        <v>489</v>
      </c>
      <c r="B350" s="26">
        <v>92.799999999999798</v>
      </c>
    </row>
    <row r="351" spans="1:2" x14ac:dyDescent="0.2">
      <c r="A351" s="20">
        <f t="shared" si="6"/>
        <v>490</v>
      </c>
      <c r="B351" s="26">
        <v>93.199999999999804</v>
      </c>
    </row>
    <row r="352" spans="1:2" x14ac:dyDescent="0.2">
      <c r="A352" s="20">
        <f t="shared" si="6"/>
        <v>491</v>
      </c>
      <c r="B352" s="26">
        <v>93.599999999999795</v>
      </c>
    </row>
    <row r="353" spans="1:2" x14ac:dyDescent="0.2">
      <c r="A353" s="20">
        <f t="shared" si="6"/>
        <v>492</v>
      </c>
      <c r="B353" s="26">
        <v>93.999999999999801</v>
      </c>
    </row>
    <row r="354" spans="1:2" x14ac:dyDescent="0.2">
      <c r="A354" s="20">
        <f t="shared" si="6"/>
        <v>493</v>
      </c>
      <c r="B354" s="26">
        <v>94.399999999999807</v>
      </c>
    </row>
    <row r="355" spans="1:2" x14ac:dyDescent="0.2">
      <c r="A355" s="20">
        <f t="shared" si="6"/>
        <v>494</v>
      </c>
      <c r="B355" s="26">
        <v>94.799999999999798</v>
      </c>
    </row>
    <row r="356" spans="1:2" x14ac:dyDescent="0.2">
      <c r="A356" s="20">
        <f t="shared" si="6"/>
        <v>495</v>
      </c>
      <c r="B356" s="26">
        <v>95.199999999999804</v>
      </c>
    </row>
    <row r="357" spans="1:2" x14ac:dyDescent="0.2">
      <c r="A357" s="20">
        <f t="shared" si="6"/>
        <v>496</v>
      </c>
      <c r="B357" s="26">
        <v>95.599999999999795</v>
      </c>
    </row>
    <row r="358" spans="1:2" x14ac:dyDescent="0.2">
      <c r="A358" s="20">
        <f t="shared" si="6"/>
        <v>497</v>
      </c>
      <c r="B358" s="26">
        <v>95.999999999999801</v>
      </c>
    </row>
    <row r="359" spans="1:2" x14ac:dyDescent="0.2">
      <c r="A359" s="20">
        <f t="shared" si="6"/>
        <v>498</v>
      </c>
      <c r="B359" s="26">
        <v>96.399999999999807</v>
      </c>
    </row>
    <row r="360" spans="1:2" x14ac:dyDescent="0.2">
      <c r="A360" s="20">
        <f t="shared" si="6"/>
        <v>499</v>
      </c>
      <c r="B360" s="26">
        <v>96.799999999999798</v>
      </c>
    </row>
    <row r="361" spans="1:2" x14ac:dyDescent="0.2">
      <c r="A361" s="20">
        <f t="shared" si="6"/>
        <v>500</v>
      </c>
      <c r="B361" s="26">
        <v>97.199999999999804</v>
      </c>
    </row>
    <row r="362" spans="1:2" x14ac:dyDescent="0.2">
      <c r="A362" s="20">
        <f t="shared" si="6"/>
        <v>501</v>
      </c>
      <c r="B362" s="26">
        <v>97.599999999999795</v>
      </c>
    </row>
    <row r="363" spans="1:2" x14ac:dyDescent="0.2">
      <c r="A363" s="20">
        <f t="shared" si="6"/>
        <v>502</v>
      </c>
      <c r="B363" s="26">
        <v>97.999999999999801</v>
      </c>
    </row>
    <row r="364" spans="1:2" x14ac:dyDescent="0.2">
      <c r="A364" s="20">
        <f t="shared" si="6"/>
        <v>503</v>
      </c>
      <c r="B364" s="26">
        <v>98.399999999999807</v>
      </c>
    </row>
    <row r="365" spans="1:2" x14ac:dyDescent="0.2">
      <c r="A365" s="20">
        <f t="shared" si="6"/>
        <v>504</v>
      </c>
      <c r="B365" s="26">
        <v>98.799999999999798</v>
      </c>
    </row>
    <row r="366" spans="1:2" x14ac:dyDescent="0.2">
      <c r="A366" s="20">
        <f t="shared" si="6"/>
        <v>505</v>
      </c>
      <c r="B366" s="26">
        <v>99.199999999999804</v>
      </c>
    </row>
    <row r="367" spans="1:2" x14ac:dyDescent="0.2">
      <c r="A367" s="20">
        <f t="shared" si="6"/>
        <v>506</v>
      </c>
      <c r="B367" s="26">
        <v>99.599999999999795</v>
      </c>
    </row>
    <row r="368" spans="1:2" x14ac:dyDescent="0.2">
      <c r="A368" s="20">
        <f t="shared" si="6"/>
        <v>507</v>
      </c>
      <c r="B368" s="26">
        <v>99.999999999999801</v>
      </c>
    </row>
    <row r="369" spans="1:2" x14ac:dyDescent="0.2">
      <c r="A369" s="20">
        <f t="shared" si="6"/>
        <v>508</v>
      </c>
      <c r="B369" s="26">
        <v>100.4</v>
      </c>
    </row>
    <row r="370" spans="1:2" x14ac:dyDescent="0.2">
      <c r="A370" s="20">
        <f t="shared" si="6"/>
        <v>509</v>
      </c>
      <c r="B370" s="26">
        <v>100.8</v>
      </c>
    </row>
    <row r="371" spans="1:2" x14ac:dyDescent="0.2">
      <c r="A371" s="20">
        <f t="shared" si="6"/>
        <v>510</v>
      </c>
      <c r="B371" s="26">
        <v>101.2</v>
      </c>
    </row>
    <row r="372" spans="1:2" x14ac:dyDescent="0.2">
      <c r="A372" s="20">
        <f t="shared" si="6"/>
        <v>511</v>
      </c>
      <c r="B372" s="26">
        <v>101.6</v>
      </c>
    </row>
    <row r="373" spans="1:2" x14ac:dyDescent="0.2">
      <c r="A373" s="20">
        <f t="shared" si="6"/>
        <v>512</v>
      </c>
      <c r="B373" s="26">
        <v>102</v>
      </c>
    </row>
    <row r="374" spans="1:2" x14ac:dyDescent="0.2">
      <c r="A374" s="20">
        <f t="shared" si="6"/>
        <v>513</v>
      </c>
      <c r="B374" s="26">
        <v>102.4</v>
      </c>
    </row>
    <row r="375" spans="1:2" x14ac:dyDescent="0.2">
      <c r="A375" s="20">
        <f t="shared" si="6"/>
        <v>514</v>
      </c>
      <c r="B375" s="26">
        <v>102.8</v>
      </c>
    </row>
    <row r="376" spans="1:2" x14ac:dyDescent="0.2">
      <c r="A376" s="20">
        <f t="shared" ref="A376:A439" si="7">A375+1</f>
        <v>515</v>
      </c>
      <c r="B376" s="26">
        <v>103.2</v>
      </c>
    </row>
    <row r="377" spans="1:2" x14ac:dyDescent="0.2">
      <c r="A377" s="20">
        <f t="shared" si="7"/>
        <v>516</v>
      </c>
      <c r="B377" s="26">
        <v>103.6</v>
      </c>
    </row>
    <row r="378" spans="1:2" x14ac:dyDescent="0.2">
      <c r="A378" s="20">
        <f t="shared" si="7"/>
        <v>517</v>
      </c>
      <c r="B378" s="26">
        <v>104</v>
      </c>
    </row>
    <row r="379" spans="1:2" x14ac:dyDescent="0.2">
      <c r="A379" s="20">
        <f t="shared" si="7"/>
        <v>518</v>
      </c>
      <c r="B379" s="26">
        <v>104.4</v>
      </c>
    </row>
    <row r="380" spans="1:2" x14ac:dyDescent="0.2">
      <c r="A380" s="20">
        <f t="shared" si="7"/>
        <v>519</v>
      </c>
      <c r="B380" s="26">
        <v>104.8</v>
      </c>
    </row>
    <row r="381" spans="1:2" x14ac:dyDescent="0.2">
      <c r="A381" s="20">
        <f t="shared" si="7"/>
        <v>520</v>
      </c>
      <c r="B381" s="26">
        <v>105.2</v>
      </c>
    </row>
    <row r="382" spans="1:2" x14ac:dyDescent="0.2">
      <c r="A382" s="20">
        <f t="shared" si="7"/>
        <v>521</v>
      </c>
      <c r="B382" s="26">
        <v>105.6</v>
      </c>
    </row>
    <row r="383" spans="1:2" x14ac:dyDescent="0.2">
      <c r="A383" s="20">
        <f t="shared" si="7"/>
        <v>522</v>
      </c>
      <c r="B383" s="26">
        <v>106</v>
      </c>
    </row>
    <row r="384" spans="1:2" x14ac:dyDescent="0.2">
      <c r="A384" s="20">
        <f t="shared" si="7"/>
        <v>523</v>
      </c>
      <c r="B384" s="26">
        <v>106.4</v>
      </c>
    </row>
    <row r="385" spans="1:2" x14ac:dyDescent="0.2">
      <c r="A385" s="20">
        <f t="shared" si="7"/>
        <v>524</v>
      </c>
      <c r="B385" s="26">
        <v>106.8</v>
      </c>
    </row>
    <row r="386" spans="1:2" x14ac:dyDescent="0.2">
      <c r="A386" s="20">
        <f t="shared" si="7"/>
        <v>525</v>
      </c>
      <c r="B386" s="26">
        <v>107.2</v>
      </c>
    </row>
    <row r="387" spans="1:2" x14ac:dyDescent="0.2">
      <c r="A387" s="20">
        <f t="shared" si="7"/>
        <v>526</v>
      </c>
      <c r="B387" s="26">
        <v>107.6</v>
      </c>
    </row>
    <row r="388" spans="1:2" x14ac:dyDescent="0.2">
      <c r="A388" s="20">
        <f t="shared" si="7"/>
        <v>527</v>
      </c>
      <c r="B388" s="26">
        <v>108</v>
      </c>
    </row>
    <row r="389" spans="1:2" x14ac:dyDescent="0.2">
      <c r="A389" s="20">
        <f t="shared" si="7"/>
        <v>528</v>
      </c>
      <c r="B389" s="26">
        <v>108.4</v>
      </c>
    </row>
    <row r="390" spans="1:2" x14ac:dyDescent="0.2">
      <c r="A390" s="20">
        <f t="shared" si="7"/>
        <v>529</v>
      </c>
      <c r="B390" s="26">
        <v>108.8</v>
      </c>
    </row>
    <row r="391" spans="1:2" x14ac:dyDescent="0.2">
      <c r="A391" s="20">
        <f t="shared" si="7"/>
        <v>530</v>
      </c>
      <c r="B391" s="26">
        <v>109.2</v>
      </c>
    </row>
    <row r="392" spans="1:2" x14ac:dyDescent="0.2">
      <c r="A392" s="20">
        <f t="shared" si="7"/>
        <v>531</v>
      </c>
      <c r="B392" s="26">
        <v>109.6</v>
      </c>
    </row>
    <row r="393" spans="1:2" x14ac:dyDescent="0.2">
      <c r="A393" s="20">
        <f t="shared" si="7"/>
        <v>532</v>
      </c>
      <c r="B393" s="26">
        <v>110</v>
      </c>
    </row>
    <row r="394" spans="1:2" x14ac:dyDescent="0.2">
      <c r="A394" s="20">
        <f t="shared" si="7"/>
        <v>533</v>
      </c>
      <c r="B394" s="26">
        <v>110.4</v>
      </c>
    </row>
    <row r="395" spans="1:2" x14ac:dyDescent="0.2">
      <c r="A395" s="20">
        <f t="shared" si="7"/>
        <v>534</v>
      </c>
      <c r="B395" s="26">
        <v>110.8</v>
      </c>
    </row>
    <row r="396" spans="1:2" x14ac:dyDescent="0.2">
      <c r="A396" s="20">
        <f t="shared" si="7"/>
        <v>535</v>
      </c>
      <c r="B396" s="26">
        <v>111.2</v>
      </c>
    </row>
    <row r="397" spans="1:2" x14ac:dyDescent="0.2">
      <c r="A397" s="20">
        <f t="shared" si="7"/>
        <v>536</v>
      </c>
      <c r="B397" s="26">
        <v>111.6</v>
      </c>
    </row>
    <row r="398" spans="1:2" x14ac:dyDescent="0.2">
      <c r="A398" s="20">
        <f t="shared" si="7"/>
        <v>537</v>
      </c>
      <c r="B398" s="26">
        <v>112</v>
      </c>
    </row>
    <row r="399" spans="1:2" x14ac:dyDescent="0.2">
      <c r="A399" s="20">
        <f t="shared" si="7"/>
        <v>538</v>
      </c>
      <c r="B399" s="26">
        <v>112.4</v>
      </c>
    </row>
    <row r="400" spans="1:2" x14ac:dyDescent="0.2">
      <c r="A400" s="20">
        <f t="shared" si="7"/>
        <v>539</v>
      </c>
      <c r="B400" s="26">
        <v>112.8</v>
      </c>
    </row>
    <row r="401" spans="1:2" x14ac:dyDescent="0.2">
      <c r="A401" s="20">
        <f t="shared" si="7"/>
        <v>540</v>
      </c>
      <c r="B401" s="26">
        <v>113.2</v>
      </c>
    </row>
    <row r="402" spans="1:2" x14ac:dyDescent="0.2">
      <c r="A402" s="20">
        <f t="shared" si="7"/>
        <v>541</v>
      </c>
      <c r="B402" s="26">
        <v>113.6</v>
      </c>
    </row>
    <row r="403" spans="1:2" x14ac:dyDescent="0.2">
      <c r="A403" s="20">
        <f t="shared" si="7"/>
        <v>542</v>
      </c>
      <c r="B403" s="26">
        <v>114</v>
      </c>
    </row>
    <row r="404" spans="1:2" x14ac:dyDescent="0.2">
      <c r="A404" s="20">
        <f t="shared" si="7"/>
        <v>543</v>
      </c>
      <c r="B404" s="26">
        <v>114.4</v>
      </c>
    </row>
    <row r="405" spans="1:2" x14ac:dyDescent="0.2">
      <c r="A405" s="20">
        <f t="shared" si="7"/>
        <v>544</v>
      </c>
      <c r="B405" s="26">
        <v>114.8</v>
      </c>
    </row>
    <row r="406" spans="1:2" x14ac:dyDescent="0.2">
      <c r="A406" s="20">
        <f t="shared" si="7"/>
        <v>545</v>
      </c>
      <c r="B406" s="26">
        <v>115.2</v>
      </c>
    </row>
    <row r="407" spans="1:2" x14ac:dyDescent="0.2">
      <c r="A407" s="20">
        <f t="shared" si="7"/>
        <v>546</v>
      </c>
      <c r="B407" s="26">
        <v>115.6</v>
      </c>
    </row>
    <row r="408" spans="1:2" x14ac:dyDescent="0.2">
      <c r="A408" s="20">
        <f t="shared" si="7"/>
        <v>547</v>
      </c>
      <c r="B408" s="26">
        <v>116</v>
      </c>
    </row>
    <row r="409" spans="1:2" x14ac:dyDescent="0.2">
      <c r="A409" s="20">
        <f t="shared" si="7"/>
        <v>548</v>
      </c>
      <c r="B409" s="26">
        <v>116.4</v>
      </c>
    </row>
    <row r="410" spans="1:2" x14ac:dyDescent="0.2">
      <c r="A410" s="20">
        <f t="shared" si="7"/>
        <v>549</v>
      </c>
      <c r="B410" s="26">
        <v>116.8</v>
      </c>
    </row>
    <row r="411" spans="1:2" x14ac:dyDescent="0.2">
      <c r="A411" s="20">
        <f t="shared" si="7"/>
        <v>550</v>
      </c>
      <c r="B411" s="26">
        <v>117.2</v>
      </c>
    </row>
    <row r="412" spans="1:2" x14ac:dyDescent="0.2">
      <c r="A412" s="20">
        <f t="shared" si="7"/>
        <v>551</v>
      </c>
      <c r="B412" s="26">
        <v>117.6</v>
      </c>
    </row>
    <row r="413" spans="1:2" x14ac:dyDescent="0.2">
      <c r="A413" s="20">
        <f t="shared" si="7"/>
        <v>552</v>
      </c>
      <c r="B413" s="26">
        <v>118</v>
      </c>
    </row>
    <row r="414" spans="1:2" x14ac:dyDescent="0.2">
      <c r="A414" s="20">
        <f t="shared" si="7"/>
        <v>553</v>
      </c>
      <c r="B414" s="26">
        <v>118.4</v>
      </c>
    </row>
    <row r="415" spans="1:2" x14ac:dyDescent="0.2">
      <c r="A415" s="20">
        <f t="shared" si="7"/>
        <v>554</v>
      </c>
      <c r="B415" s="26">
        <v>118.8</v>
      </c>
    </row>
    <row r="416" spans="1:2" x14ac:dyDescent="0.2">
      <c r="A416" s="20">
        <f t="shared" si="7"/>
        <v>555</v>
      </c>
      <c r="B416" s="26">
        <v>119.2</v>
      </c>
    </row>
    <row r="417" spans="1:2" x14ac:dyDescent="0.2">
      <c r="A417" s="20">
        <f t="shared" si="7"/>
        <v>556</v>
      </c>
      <c r="B417" s="26">
        <v>119.6</v>
      </c>
    </row>
    <row r="418" spans="1:2" x14ac:dyDescent="0.2">
      <c r="A418" s="20">
        <f t="shared" si="7"/>
        <v>557</v>
      </c>
      <c r="B418" s="26">
        <v>120</v>
      </c>
    </row>
    <row r="419" spans="1:2" x14ac:dyDescent="0.2">
      <c r="A419" s="20">
        <f t="shared" si="7"/>
        <v>558</v>
      </c>
      <c r="B419" s="26">
        <v>120.4</v>
      </c>
    </row>
    <row r="420" spans="1:2" x14ac:dyDescent="0.2">
      <c r="A420" s="20">
        <f t="shared" si="7"/>
        <v>559</v>
      </c>
      <c r="B420" s="26">
        <v>120.8</v>
      </c>
    </row>
    <row r="421" spans="1:2" x14ac:dyDescent="0.2">
      <c r="A421" s="20">
        <f t="shared" si="7"/>
        <v>560</v>
      </c>
      <c r="B421" s="26">
        <v>121.2</v>
      </c>
    </row>
    <row r="422" spans="1:2" x14ac:dyDescent="0.2">
      <c r="A422" s="20">
        <f t="shared" si="7"/>
        <v>561</v>
      </c>
      <c r="B422" s="26">
        <v>121.6</v>
      </c>
    </row>
    <row r="423" spans="1:2" x14ac:dyDescent="0.2">
      <c r="A423" s="20">
        <f t="shared" si="7"/>
        <v>562</v>
      </c>
      <c r="B423" s="26">
        <v>122</v>
      </c>
    </row>
    <row r="424" spans="1:2" x14ac:dyDescent="0.2">
      <c r="A424" s="20">
        <f t="shared" si="7"/>
        <v>563</v>
      </c>
      <c r="B424" s="26">
        <v>122.4</v>
      </c>
    </row>
    <row r="425" spans="1:2" x14ac:dyDescent="0.2">
      <c r="A425" s="20">
        <f t="shared" si="7"/>
        <v>564</v>
      </c>
      <c r="B425" s="26">
        <v>122.8</v>
      </c>
    </row>
    <row r="426" spans="1:2" x14ac:dyDescent="0.2">
      <c r="A426" s="20">
        <f t="shared" si="7"/>
        <v>565</v>
      </c>
      <c r="B426" s="26">
        <v>123.2</v>
      </c>
    </row>
    <row r="427" spans="1:2" x14ac:dyDescent="0.2">
      <c r="A427" s="20">
        <f t="shared" si="7"/>
        <v>566</v>
      </c>
      <c r="B427" s="26">
        <v>123.6</v>
      </c>
    </row>
    <row r="428" spans="1:2" x14ac:dyDescent="0.2">
      <c r="A428" s="20">
        <f t="shared" si="7"/>
        <v>567</v>
      </c>
      <c r="B428" s="26">
        <v>124</v>
      </c>
    </row>
    <row r="429" spans="1:2" x14ac:dyDescent="0.2">
      <c r="A429" s="20">
        <f t="shared" si="7"/>
        <v>568</v>
      </c>
      <c r="B429" s="26">
        <v>124.4</v>
      </c>
    </row>
    <row r="430" spans="1:2" x14ac:dyDescent="0.2">
      <c r="A430" s="20">
        <f t="shared" si="7"/>
        <v>569</v>
      </c>
      <c r="B430" s="26">
        <v>124.8</v>
      </c>
    </row>
    <row r="431" spans="1:2" x14ac:dyDescent="0.2">
      <c r="A431" s="20">
        <f t="shared" si="7"/>
        <v>570</v>
      </c>
      <c r="B431" s="26">
        <v>125.2</v>
      </c>
    </row>
    <row r="432" spans="1:2" x14ac:dyDescent="0.2">
      <c r="A432" s="20">
        <f t="shared" si="7"/>
        <v>571</v>
      </c>
      <c r="B432" s="26">
        <v>125.6</v>
      </c>
    </row>
    <row r="433" spans="1:2" x14ac:dyDescent="0.2">
      <c r="A433" s="20">
        <f t="shared" si="7"/>
        <v>572</v>
      </c>
      <c r="B433" s="26">
        <v>126</v>
      </c>
    </row>
    <row r="434" spans="1:2" x14ac:dyDescent="0.2">
      <c r="A434" s="20">
        <f t="shared" si="7"/>
        <v>573</v>
      </c>
      <c r="B434" s="26">
        <v>126.4</v>
      </c>
    </row>
    <row r="435" spans="1:2" x14ac:dyDescent="0.2">
      <c r="A435" s="20">
        <f t="shared" si="7"/>
        <v>574</v>
      </c>
      <c r="B435" s="26">
        <v>126.8</v>
      </c>
    </row>
    <row r="436" spans="1:2" x14ac:dyDescent="0.2">
      <c r="A436" s="20">
        <f t="shared" si="7"/>
        <v>575</v>
      </c>
      <c r="B436" s="26">
        <v>127.2</v>
      </c>
    </row>
    <row r="437" spans="1:2" x14ac:dyDescent="0.2">
      <c r="A437" s="20">
        <f t="shared" si="7"/>
        <v>576</v>
      </c>
      <c r="B437" s="26">
        <v>127.6</v>
      </c>
    </row>
    <row r="438" spans="1:2" x14ac:dyDescent="0.2">
      <c r="A438" s="20">
        <f t="shared" si="7"/>
        <v>577</v>
      </c>
      <c r="B438" s="26">
        <v>128</v>
      </c>
    </row>
    <row r="439" spans="1:2" x14ac:dyDescent="0.2">
      <c r="A439" s="20">
        <f t="shared" si="7"/>
        <v>578</v>
      </c>
      <c r="B439" s="26">
        <v>128.4</v>
      </c>
    </row>
    <row r="440" spans="1:2" x14ac:dyDescent="0.2">
      <c r="A440" s="20">
        <f t="shared" ref="A440:A503" si="8">A439+1</f>
        <v>579</v>
      </c>
      <c r="B440" s="26">
        <v>128.80000000000001</v>
      </c>
    </row>
    <row r="441" spans="1:2" x14ac:dyDescent="0.2">
      <c r="A441" s="20">
        <f t="shared" si="8"/>
        <v>580</v>
      </c>
      <c r="B441" s="26">
        <v>129.19999999999999</v>
      </c>
    </row>
    <row r="442" spans="1:2" x14ac:dyDescent="0.2">
      <c r="A442" s="20">
        <f t="shared" si="8"/>
        <v>581</v>
      </c>
      <c r="B442" s="26">
        <v>129.6</v>
      </c>
    </row>
    <row r="443" spans="1:2" x14ac:dyDescent="0.2">
      <c r="A443" s="20">
        <f t="shared" si="8"/>
        <v>582</v>
      </c>
      <c r="B443" s="26">
        <v>130</v>
      </c>
    </row>
    <row r="444" spans="1:2" x14ac:dyDescent="0.2">
      <c r="A444" s="20">
        <f t="shared" si="8"/>
        <v>583</v>
      </c>
      <c r="B444" s="26">
        <v>130.4</v>
      </c>
    </row>
    <row r="445" spans="1:2" x14ac:dyDescent="0.2">
      <c r="A445" s="20">
        <f t="shared" si="8"/>
        <v>584</v>
      </c>
      <c r="B445" s="26">
        <v>130.80000000000001</v>
      </c>
    </row>
    <row r="446" spans="1:2" x14ac:dyDescent="0.2">
      <c r="A446" s="20">
        <f t="shared" si="8"/>
        <v>585</v>
      </c>
      <c r="B446" s="26">
        <v>131.19999999999999</v>
      </c>
    </row>
    <row r="447" spans="1:2" x14ac:dyDescent="0.2">
      <c r="A447" s="20">
        <f t="shared" si="8"/>
        <v>586</v>
      </c>
      <c r="B447" s="26">
        <v>131.6</v>
      </c>
    </row>
    <row r="448" spans="1:2" x14ac:dyDescent="0.2">
      <c r="A448" s="20">
        <f t="shared" si="8"/>
        <v>587</v>
      </c>
      <c r="B448" s="26">
        <v>132</v>
      </c>
    </row>
    <row r="449" spans="1:2" x14ac:dyDescent="0.2">
      <c r="A449" s="20">
        <f t="shared" si="8"/>
        <v>588</v>
      </c>
      <c r="B449" s="26">
        <v>132.4</v>
      </c>
    </row>
    <row r="450" spans="1:2" x14ac:dyDescent="0.2">
      <c r="A450" s="20">
        <f t="shared" si="8"/>
        <v>589</v>
      </c>
      <c r="B450" s="26">
        <v>132.80000000000001</v>
      </c>
    </row>
    <row r="451" spans="1:2" x14ac:dyDescent="0.2">
      <c r="A451" s="20">
        <f t="shared" si="8"/>
        <v>590</v>
      </c>
      <c r="B451" s="26">
        <v>133.19999999999999</v>
      </c>
    </row>
    <row r="452" spans="1:2" x14ac:dyDescent="0.2">
      <c r="A452" s="20">
        <f t="shared" si="8"/>
        <v>591</v>
      </c>
      <c r="B452" s="26">
        <v>133.6</v>
      </c>
    </row>
    <row r="453" spans="1:2" x14ac:dyDescent="0.2">
      <c r="A453" s="20">
        <f t="shared" si="8"/>
        <v>592</v>
      </c>
      <c r="B453" s="26">
        <v>134</v>
      </c>
    </row>
    <row r="454" spans="1:2" x14ac:dyDescent="0.2">
      <c r="A454" s="20">
        <f t="shared" si="8"/>
        <v>593</v>
      </c>
      <c r="B454" s="26">
        <v>134.4</v>
      </c>
    </row>
    <row r="455" spans="1:2" x14ac:dyDescent="0.2">
      <c r="A455" s="20">
        <f t="shared" si="8"/>
        <v>594</v>
      </c>
      <c r="B455" s="26">
        <v>134.80000000000001</v>
      </c>
    </row>
    <row r="456" spans="1:2" x14ac:dyDescent="0.2">
      <c r="A456" s="20">
        <f t="shared" si="8"/>
        <v>595</v>
      </c>
      <c r="B456" s="26">
        <v>135.19999999999999</v>
      </c>
    </row>
    <row r="457" spans="1:2" x14ac:dyDescent="0.2">
      <c r="A457" s="20">
        <f t="shared" si="8"/>
        <v>596</v>
      </c>
      <c r="B457" s="26">
        <v>135.6</v>
      </c>
    </row>
    <row r="458" spans="1:2" x14ac:dyDescent="0.2">
      <c r="A458" s="20">
        <f t="shared" si="8"/>
        <v>597</v>
      </c>
      <c r="B458" s="26">
        <v>136</v>
      </c>
    </row>
    <row r="459" spans="1:2" x14ac:dyDescent="0.2">
      <c r="A459" s="20">
        <f t="shared" si="8"/>
        <v>598</v>
      </c>
      <c r="B459" s="26">
        <v>136.4</v>
      </c>
    </row>
    <row r="460" spans="1:2" x14ac:dyDescent="0.2">
      <c r="A460" s="20">
        <f t="shared" si="8"/>
        <v>599</v>
      </c>
      <c r="B460" s="26">
        <v>136.80000000000001</v>
      </c>
    </row>
    <row r="461" spans="1:2" x14ac:dyDescent="0.2">
      <c r="A461" s="20">
        <f t="shared" si="8"/>
        <v>600</v>
      </c>
      <c r="B461" s="26">
        <v>137.19999999999999</v>
      </c>
    </row>
    <row r="462" spans="1:2" x14ac:dyDescent="0.2">
      <c r="A462" s="20">
        <f t="shared" si="8"/>
        <v>601</v>
      </c>
      <c r="B462" s="26">
        <v>137.6</v>
      </c>
    </row>
    <row r="463" spans="1:2" x14ac:dyDescent="0.2">
      <c r="A463" s="20">
        <f t="shared" si="8"/>
        <v>602</v>
      </c>
      <c r="B463" s="26">
        <v>138</v>
      </c>
    </row>
    <row r="464" spans="1:2" x14ac:dyDescent="0.2">
      <c r="A464" s="20">
        <f t="shared" si="8"/>
        <v>603</v>
      </c>
      <c r="B464" s="26">
        <v>138.4</v>
      </c>
    </row>
    <row r="465" spans="1:2" x14ac:dyDescent="0.2">
      <c r="A465" s="20">
        <f t="shared" si="8"/>
        <v>604</v>
      </c>
      <c r="B465" s="26">
        <v>138.80000000000001</v>
      </c>
    </row>
    <row r="466" spans="1:2" x14ac:dyDescent="0.2">
      <c r="A466" s="20">
        <f t="shared" si="8"/>
        <v>605</v>
      </c>
      <c r="B466" s="26">
        <v>139.19999999999999</v>
      </c>
    </row>
    <row r="467" spans="1:2" x14ac:dyDescent="0.2">
      <c r="A467" s="20">
        <f t="shared" si="8"/>
        <v>606</v>
      </c>
      <c r="B467" s="26">
        <v>139.6</v>
      </c>
    </row>
    <row r="468" spans="1:2" x14ac:dyDescent="0.2">
      <c r="A468" s="20">
        <f t="shared" si="8"/>
        <v>607</v>
      </c>
      <c r="B468" s="26">
        <v>140</v>
      </c>
    </row>
    <row r="469" spans="1:2" x14ac:dyDescent="0.2">
      <c r="A469" s="20">
        <f t="shared" si="8"/>
        <v>608</v>
      </c>
      <c r="B469" s="26">
        <v>140.4</v>
      </c>
    </row>
    <row r="470" spans="1:2" x14ac:dyDescent="0.2">
      <c r="A470" s="20">
        <f t="shared" si="8"/>
        <v>609</v>
      </c>
      <c r="B470" s="26">
        <v>140.80000000000001</v>
      </c>
    </row>
    <row r="471" spans="1:2" x14ac:dyDescent="0.2">
      <c r="A471" s="20">
        <f t="shared" si="8"/>
        <v>610</v>
      </c>
      <c r="B471" s="26">
        <v>141.19999999999999</v>
      </c>
    </row>
    <row r="472" spans="1:2" x14ac:dyDescent="0.2">
      <c r="A472" s="20">
        <f t="shared" si="8"/>
        <v>611</v>
      </c>
      <c r="B472" s="26">
        <v>141.6</v>
      </c>
    </row>
    <row r="473" spans="1:2" x14ac:dyDescent="0.2">
      <c r="A473" s="20">
        <f t="shared" si="8"/>
        <v>612</v>
      </c>
      <c r="B473" s="26">
        <v>142</v>
      </c>
    </row>
    <row r="474" spans="1:2" x14ac:dyDescent="0.2">
      <c r="A474" s="20">
        <f t="shared" si="8"/>
        <v>613</v>
      </c>
      <c r="B474" s="26">
        <v>142.4</v>
      </c>
    </row>
    <row r="475" spans="1:2" x14ac:dyDescent="0.2">
      <c r="A475" s="20">
        <f t="shared" si="8"/>
        <v>614</v>
      </c>
      <c r="B475" s="26">
        <v>142.80000000000001</v>
      </c>
    </row>
    <row r="476" spans="1:2" x14ac:dyDescent="0.2">
      <c r="A476" s="20">
        <f t="shared" si="8"/>
        <v>615</v>
      </c>
      <c r="B476" s="26">
        <v>143.19999999999999</v>
      </c>
    </row>
    <row r="477" spans="1:2" x14ac:dyDescent="0.2">
      <c r="A477" s="20">
        <f t="shared" si="8"/>
        <v>616</v>
      </c>
      <c r="B477" s="26">
        <v>143.6</v>
      </c>
    </row>
    <row r="478" spans="1:2" x14ac:dyDescent="0.2">
      <c r="A478" s="20">
        <f t="shared" si="8"/>
        <v>617</v>
      </c>
      <c r="B478" s="26">
        <v>144</v>
      </c>
    </row>
    <row r="479" spans="1:2" x14ac:dyDescent="0.2">
      <c r="A479" s="20">
        <f t="shared" si="8"/>
        <v>618</v>
      </c>
      <c r="B479" s="26">
        <v>144.4</v>
      </c>
    </row>
    <row r="480" spans="1:2" x14ac:dyDescent="0.2">
      <c r="A480" s="20">
        <f t="shared" si="8"/>
        <v>619</v>
      </c>
      <c r="B480" s="26">
        <v>144.80000000000001</v>
      </c>
    </row>
    <row r="481" spans="1:2" x14ac:dyDescent="0.2">
      <c r="A481" s="20">
        <f t="shared" si="8"/>
        <v>620</v>
      </c>
      <c r="B481" s="26">
        <v>145.19999999999999</v>
      </c>
    </row>
    <row r="482" spans="1:2" x14ac:dyDescent="0.2">
      <c r="A482" s="20">
        <f t="shared" si="8"/>
        <v>621</v>
      </c>
      <c r="B482" s="26">
        <v>145.6</v>
      </c>
    </row>
    <row r="483" spans="1:2" x14ac:dyDescent="0.2">
      <c r="A483" s="20">
        <f t="shared" si="8"/>
        <v>622</v>
      </c>
      <c r="B483" s="26">
        <v>146</v>
      </c>
    </row>
    <row r="484" spans="1:2" x14ac:dyDescent="0.2">
      <c r="A484" s="20">
        <f t="shared" si="8"/>
        <v>623</v>
      </c>
      <c r="B484" s="26">
        <v>146.4</v>
      </c>
    </row>
    <row r="485" spans="1:2" x14ac:dyDescent="0.2">
      <c r="A485" s="20">
        <f t="shared" si="8"/>
        <v>624</v>
      </c>
      <c r="B485" s="26">
        <v>146.80000000000001</v>
      </c>
    </row>
    <row r="486" spans="1:2" x14ac:dyDescent="0.2">
      <c r="A486" s="20">
        <f t="shared" si="8"/>
        <v>625</v>
      </c>
      <c r="B486" s="26">
        <v>147.19999999999999</v>
      </c>
    </row>
    <row r="487" spans="1:2" x14ac:dyDescent="0.2">
      <c r="A487" s="20">
        <f t="shared" si="8"/>
        <v>626</v>
      </c>
      <c r="B487" s="26">
        <v>147.6</v>
      </c>
    </row>
    <row r="488" spans="1:2" x14ac:dyDescent="0.2">
      <c r="A488" s="20">
        <f t="shared" si="8"/>
        <v>627</v>
      </c>
      <c r="B488" s="26">
        <v>148</v>
      </c>
    </row>
    <row r="489" spans="1:2" x14ac:dyDescent="0.2">
      <c r="A489" s="20">
        <f t="shared" si="8"/>
        <v>628</v>
      </c>
      <c r="B489" s="26">
        <v>148.4</v>
      </c>
    </row>
    <row r="490" spans="1:2" x14ac:dyDescent="0.2">
      <c r="A490" s="20">
        <f t="shared" si="8"/>
        <v>629</v>
      </c>
      <c r="B490" s="26">
        <v>148.80000000000001</v>
      </c>
    </row>
    <row r="491" spans="1:2" x14ac:dyDescent="0.2">
      <c r="A491" s="20">
        <f t="shared" si="8"/>
        <v>630</v>
      </c>
      <c r="B491" s="26">
        <v>149.19999999999999</v>
      </c>
    </row>
    <row r="492" spans="1:2" x14ac:dyDescent="0.2">
      <c r="A492" s="20">
        <f t="shared" si="8"/>
        <v>631</v>
      </c>
      <c r="B492" s="26">
        <v>149.6</v>
      </c>
    </row>
    <row r="493" spans="1:2" x14ac:dyDescent="0.2">
      <c r="A493" s="20">
        <f t="shared" si="8"/>
        <v>632</v>
      </c>
      <c r="B493" s="26">
        <v>150</v>
      </c>
    </row>
    <row r="494" spans="1:2" x14ac:dyDescent="0.2">
      <c r="A494" s="20">
        <f t="shared" si="8"/>
        <v>633</v>
      </c>
      <c r="B494" s="26">
        <v>150.4</v>
      </c>
    </row>
    <row r="495" spans="1:2" x14ac:dyDescent="0.2">
      <c r="A495" s="20">
        <f t="shared" si="8"/>
        <v>634</v>
      </c>
      <c r="B495" s="26">
        <v>150.80000000000001</v>
      </c>
    </row>
    <row r="496" spans="1:2" x14ac:dyDescent="0.2">
      <c r="A496" s="20">
        <f t="shared" si="8"/>
        <v>635</v>
      </c>
      <c r="B496" s="26">
        <v>151.19999999999999</v>
      </c>
    </row>
    <row r="497" spans="1:2" x14ac:dyDescent="0.2">
      <c r="A497" s="20">
        <f t="shared" si="8"/>
        <v>636</v>
      </c>
      <c r="B497" s="26">
        <v>151.6</v>
      </c>
    </row>
    <row r="498" spans="1:2" x14ac:dyDescent="0.2">
      <c r="A498" s="20">
        <f t="shared" si="8"/>
        <v>637</v>
      </c>
      <c r="B498" s="26">
        <v>152</v>
      </c>
    </row>
    <row r="499" spans="1:2" x14ac:dyDescent="0.2">
      <c r="A499" s="20">
        <f t="shared" si="8"/>
        <v>638</v>
      </c>
      <c r="B499" s="26">
        <v>152.4</v>
      </c>
    </row>
    <row r="500" spans="1:2" x14ac:dyDescent="0.2">
      <c r="A500" s="20">
        <f t="shared" si="8"/>
        <v>639</v>
      </c>
      <c r="B500" s="26">
        <v>152.80000000000001</v>
      </c>
    </row>
    <row r="501" spans="1:2" x14ac:dyDescent="0.2">
      <c r="A501" s="20">
        <f t="shared" si="8"/>
        <v>640</v>
      </c>
      <c r="B501" s="26">
        <v>153.19999999999999</v>
      </c>
    </row>
    <row r="502" spans="1:2" x14ac:dyDescent="0.2">
      <c r="A502" s="20">
        <f t="shared" si="8"/>
        <v>641</v>
      </c>
      <c r="B502" s="26">
        <v>153.6</v>
      </c>
    </row>
    <row r="503" spans="1:2" x14ac:dyDescent="0.2">
      <c r="A503" s="20">
        <f t="shared" si="8"/>
        <v>642</v>
      </c>
      <c r="B503" s="26">
        <v>154</v>
      </c>
    </row>
    <row r="504" spans="1:2" x14ac:dyDescent="0.2">
      <c r="A504" s="20">
        <f t="shared" ref="A504:A556" si="9">A503+1</f>
        <v>643</v>
      </c>
      <c r="B504" s="26">
        <v>154.4</v>
      </c>
    </row>
    <row r="505" spans="1:2" x14ac:dyDescent="0.2">
      <c r="A505" s="20">
        <f t="shared" si="9"/>
        <v>644</v>
      </c>
      <c r="B505" s="26">
        <v>154.80000000000001</v>
      </c>
    </row>
    <row r="506" spans="1:2" x14ac:dyDescent="0.2">
      <c r="A506" s="20">
        <f t="shared" si="9"/>
        <v>645</v>
      </c>
      <c r="B506" s="26">
        <v>155.19999999999999</v>
      </c>
    </row>
    <row r="507" spans="1:2" x14ac:dyDescent="0.2">
      <c r="A507" s="20">
        <f t="shared" si="9"/>
        <v>646</v>
      </c>
      <c r="B507" s="26">
        <v>155.6</v>
      </c>
    </row>
    <row r="508" spans="1:2" x14ac:dyDescent="0.2">
      <c r="A508" s="20">
        <f t="shared" si="9"/>
        <v>647</v>
      </c>
      <c r="B508" s="26">
        <v>156</v>
      </c>
    </row>
    <row r="509" spans="1:2" x14ac:dyDescent="0.2">
      <c r="A509" s="20">
        <f t="shared" si="9"/>
        <v>648</v>
      </c>
      <c r="B509" s="26">
        <v>156.4</v>
      </c>
    </row>
    <row r="510" spans="1:2" x14ac:dyDescent="0.2">
      <c r="A510" s="20">
        <f t="shared" si="9"/>
        <v>649</v>
      </c>
      <c r="B510" s="26">
        <v>156.80000000000001</v>
      </c>
    </row>
    <row r="511" spans="1:2" x14ac:dyDescent="0.2">
      <c r="A511" s="20">
        <f t="shared" si="9"/>
        <v>650</v>
      </c>
      <c r="B511" s="26">
        <v>157.19999999999999</v>
      </c>
    </row>
    <row r="512" spans="1:2" x14ac:dyDescent="0.2">
      <c r="A512" s="20">
        <f t="shared" si="9"/>
        <v>651</v>
      </c>
      <c r="B512" s="26">
        <v>157.6</v>
      </c>
    </row>
    <row r="513" spans="1:2" x14ac:dyDescent="0.2">
      <c r="A513" s="20">
        <f t="shared" si="9"/>
        <v>652</v>
      </c>
      <c r="B513" s="26">
        <v>158</v>
      </c>
    </row>
    <row r="514" spans="1:2" x14ac:dyDescent="0.2">
      <c r="A514" s="20">
        <f t="shared" si="9"/>
        <v>653</v>
      </c>
      <c r="B514" s="26">
        <v>158.4</v>
      </c>
    </row>
    <row r="515" spans="1:2" x14ac:dyDescent="0.2">
      <c r="A515" s="20">
        <f t="shared" si="9"/>
        <v>654</v>
      </c>
      <c r="B515" s="26">
        <v>158.80000000000001</v>
      </c>
    </row>
    <row r="516" spans="1:2" x14ac:dyDescent="0.2">
      <c r="A516" s="20">
        <f t="shared" si="9"/>
        <v>655</v>
      </c>
      <c r="B516" s="26">
        <v>159.19999999999999</v>
      </c>
    </row>
    <row r="517" spans="1:2" x14ac:dyDescent="0.2">
      <c r="A517" s="20">
        <f t="shared" si="9"/>
        <v>656</v>
      </c>
      <c r="B517" s="26">
        <v>159.6</v>
      </c>
    </row>
    <row r="518" spans="1:2" x14ac:dyDescent="0.2">
      <c r="A518" s="20">
        <f t="shared" si="9"/>
        <v>657</v>
      </c>
      <c r="B518" s="26">
        <v>160</v>
      </c>
    </row>
    <row r="519" spans="1:2" x14ac:dyDescent="0.2">
      <c r="A519" s="20">
        <f t="shared" si="9"/>
        <v>658</v>
      </c>
      <c r="B519" s="26">
        <v>160.4</v>
      </c>
    </row>
    <row r="520" spans="1:2" x14ac:dyDescent="0.2">
      <c r="A520" s="20">
        <f t="shared" si="9"/>
        <v>659</v>
      </c>
      <c r="B520" s="26">
        <v>160.80000000000001</v>
      </c>
    </row>
    <row r="521" spans="1:2" x14ac:dyDescent="0.2">
      <c r="A521" s="20">
        <f t="shared" si="9"/>
        <v>660</v>
      </c>
      <c r="B521" s="26">
        <v>161.19999999999999</v>
      </c>
    </row>
    <row r="522" spans="1:2" x14ac:dyDescent="0.2">
      <c r="A522" s="20">
        <f t="shared" si="9"/>
        <v>661</v>
      </c>
      <c r="B522" s="26">
        <v>161.6</v>
      </c>
    </row>
    <row r="523" spans="1:2" x14ac:dyDescent="0.2">
      <c r="A523" s="20">
        <f t="shared" si="9"/>
        <v>662</v>
      </c>
      <c r="B523" s="26">
        <v>162</v>
      </c>
    </row>
    <row r="524" spans="1:2" x14ac:dyDescent="0.2">
      <c r="A524" s="20">
        <f t="shared" si="9"/>
        <v>663</v>
      </c>
      <c r="B524" s="26">
        <v>162.4</v>
      </c>
    </row>
    <row r="525" spans="1:2" x14ac:dyDescent="0.2">
      <c r="A525" s="20">
        <f t="shared" si="9"/>
        <v>664</v>
      </c>
      <c r="B525" s="26">
        <v>162.80000000000001</v>
      </c>
    </row>
    <row r="526" spans="1:2" x14ac:dyDescent="0.2">
      <c r="A526" s="20">
        <f t="shared" si="9"/>
        <v>665</v>
      </c>
      <c r="B526" s="26">
        <v>163.19999999999999</v>
      </c>
    </row>
    <row r="527" spans="1:2" x14ac:dyDescent="0.2">
      <c r="A527" s="20">
        <f t="shared" si="9"/>
        <v>666</v>
      </c>
      <c r="B527" s="26">
        <v>163.6</v>
      </c>
    </row>
    <row r="528" spans="1:2" x14ac:dyDescent="0.2">
      <c r="A528" s="20">
        <f t="shared" si="9"/>
        <v>667</v>
      </c>
      <c r="B528" s="26">
        <v>164</v>
      </c>
    </row>
    <row r="529" spans="1:2" x14ac:dyDescent="0.2">
      <c r="A529" s="20">
        <f t="shared" si="9"/>
        <v>668</v>
      </c>
      <c r="B529" s="26">
        <v>164.4</v>
      </c>
    </row>
    <row r="530" spans="1:2" x14ac:dyDescent="0.2">
      <c r="A530" s="20">
        <f t="shared" si="9"/>
        <v>669</v>
      </c>
      <c r="B530" s="26">
        <v>164.8</v>
      </c>
    </row>
    <row r="531" spans="1:2" x14ac:dyDescent="0.2">
      <c r="A531" s="20">
        <f t="shared" si="9"/>
        <v>670</v>
      </c>
      <c r="B531" s="26">
        <v>165.2</v>
      </c>
    </row>
    <row r="532" spans="1:2" x14ac:dyDescent="0.2">
      <c r="A532" s="20">
        <f t="shared" si="9"/>
        <v>671</v>
      </c>
      <c r="B532" s="26">
        <v>165.6</v>
      </c>
    </row>
    <row r="533" spans="1:2" x14ac:dyDescent="0.2">
      <c r="A533" s="20">
        <f t="shared" si="9"/>
        <v>672</v>
      </c>
      <c r="B533" s="26">
        <v>166</v>
      </c>
    </row>
    <row r="534" spans="1:2" x14ac:dyDescent="0.2">
      <c r="A534" s="20">
        <f t="shared" si="9"/>
        <v>673</v>
      </c>
      <c r="B534" s="26">
        <v>166.4</v>
      </c>
    </row>
    <row r="535" spans="1:2" x14ac:dyDescent="0.2">
      <c r="A535" s="20">
        <f t="shared" si="9"/>
        <v>674</v>
      </c>
      <c r="B535" s="26">
        <v>166.8</v>
      </c>
    </row>
    <row r="536" spans="1:2" x14ac:dyDescent="0.2">
      <c r="A536" s="20">
        <f t="shared" si="9"/>
        <v>675</v>
      </c>
      <c r="B536" s="26">
        <v>167.2</v>
      </c>
    </row>
    <row r="537" spans="1:2" x14ac:dyDescent="0.2">
      <c r="A537" s="20">
        <f t="shared" si="9"/>
        <v>676</v>
      </c>
      <c r="B537" s="26">
        <v>167.6</v>
      </c>
    </row>
    <row r="538" spans="1:2" x14ac:dyDescent="0.2">
      <c r="A538" s="20">
        <f t="shared" si="9"/>
        <v>677</v>
      </c>
      <c r="B538" s="26">
        <v>168</v>
      </c>
    </row>
    <row r="539" spans="1:2" x14ac:dyDescent="0.2">
      <c r="A539" s="20">
        <f t="shared" si="9"/>
        <v>678</v>
      </c>
      <c r="B539" s="26">
        <v>168.4</v>
      </c>
    </row>
    <row r="540" spans="1:2" x14ac:dyDescent="0.2">
      <c r="A540" s="20">
        <f t="shared" si="9"/>
        <v>679</v>
      </c>
      <c r="B540" s="26">
        <v>168.8</v>
      </c>
    </row>
    <row r="541" spans="1:2" x14ac:dyDescent="0.2">
      <c r="A541" s="20">
        <f t="shared" si="9"/>
        <v>680</v>
      </c>
      <c r="B541" s="26">
        <v>169.2</v>
      </c>
    </row>
    <row r="542" spans="1:2" x14ac:dyDescent="0.2">
      <c r="A542" s="20">
        <f t="shared" si="9"/>
        <v>681</v>
      </c>
      <c r="B542" s="26">
        <v>169.6</v>
      </c>
    </row>
    <row r="543" spans="1:2" x14ac:dyDescent="0.2">
      <c r="A543" s="20">
        <f t="shared" si="9"/>
        <v>682</v>
      </c>
      <c r="B543" s="26">
        <v>170</v>
      </c>
    </row>
    <row r="544" spans="1:2" x14ac:dyDescent="0.2">
      <c r="A544" s="20">
        <f t="shared" si="9"/>
        <v>683</v>
      </c>
      <c r="B544" s="26">
        <v>170.4</v>
      </c>
    </row>
    <row r="545" spans="1:2" x14ac:dyDescent="0.2">
      <c r="A545" s="20">
        <f t="shared" si="9"/>
        <v>684</v>
      </c>
      <c r="B545" s="26">
        <v>170.8</v>
      </c>
    </row>
    <row r="546" spans="1:2" x14ac:dyDescent="0.2">
      <c r="A546" s="20">
        <f t="shared" si="9"/>
        <v>685</v>
      </c>
      <c r="B546" s="26">
        <v>171.2</v>
      </c>
    </row>
    <row r="547" spans="1:2" x14ac:dyDescent="0.2">
      <c r="A547" s="20">
        <f t="shared" si="9"/>
        <v>686</v>
      </c>
      <c r="B547" s="26">
        <v>171.6</v>
      </c>
    </row>
    <row r="548" spans="1:2" x14ac:dyDescent="0.2">
      <c r="A548" s="20">
        <f t="shared" si="9"/>
        <v>687</v>
      </c>
      <c r="B548" s="26">
        <v>172</v>
      </c>
    </row>
    <row r="549" spans="1:2" x14ac:dyDescent="0.2">
      <c r="A549" s="20">
        <f t="shared" si="9"/>
        <v>688</v>
      </c>
      <c r="B549" s="26">
        <v>172.4</v>
      </c>
    </row>
    <row r="550" spans="1:2" x14ac:dyDescent="0.2">
      <c r="A550" s="20">
        <f t="shared" si="9"/>
        <v>689</v>
      </c>
      <c r="B550" s="26">
        <v>172.8</v>
      </c>
    </row>
    <row r="551" spans="1:2" x14ac:dyDescent="0.2">
      <c r="A551" s="20">
        <f t="shared" si="9"/>
        <v>690</v>
      </c>
      <c r="B551" s="26">
        <v>173.2</v>
      </c>
    </row>
    <row r="552" spans="1:2" x14ac:dyDescent="0.2">
      <c r="A552" s="20">
        <f t="shared" si="9"/>
        <v>691</v>
      </c>
      <c r="B552" s="26">
        <v>173.6</v>
      </c>
    </row>
    <row r="553" spans="1:2" x14ac:dyDescent="0.2">
      <c r="A553" s="20">
        <f t="shared" si="9"/>
        <v>692</v>
      </c>
      <c r="B553" s="26">
        <v>174</v>
      </c>
    </row>
    <row r="554" spans="1:2" x14ac:dyDescent="0.2">
      <c r="A554" s="20">
        <f t="shared" si="9"/>
        <v>693</v>
      </c>
      <c r="B554" s="26">
        <v>174.4</v>
      </c>
    </row>
    <row r="555" spans="1:2" x14ac:dyDescent="0.2">
      <c r="A555" s="20">
        <f t="shared" si="9"/>
        <v>694</v>
      </c>
      <c r="B555" s="26">
        <v>174.8</v>
      </c>
    </row>
    <row r="556" spans="1:2" x14ac:dyDescent="0.2">
      <c r="A556" s="20">
        <f t="shared" si="9"/>
        <v>695</v>
      </c>
      <c r="B556" s="26">
        <v>175.2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K17"/>
  <sheetViews>
    <sheetView topLeftCell="A3" zoomScale="90" zoomScaleNormal="90" workbookViewId="0">
      <pane ySplit="3" topLeftCell="A7" activePane="bottomLeft" state="frozen"/>
      <selection activeCell="G6" sqref="G6"/>
      <selection pane="bottomLeft" activeCell="O11" sqref="O11"/>
    </sheetView>
  </sheetViews>
  <sheetFormatPr defaultColWidth="9.14453125" defaultRowHeight="13.5" outlineLevelRow="1" x14ac:dyDescent="0.15"/>
  <cols>
    <col min="1" max="1" width="4.9765625" style="29" customWidth="1"/>
    <col min="2" max="3" width="18.5625" style="29" customWidth="1"/>
    <col min="4" max="4" width="17.890625" style="29" customWidth="1"/>
    <col min="5" max="5" width="6.9921875" style="38" customWidth="1"/>
    <col min="6" max="6" width="6.9921875" style="76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5" t="s">
        <v>96</v>
      </c>
      <c r="F3" s="29"/>
    </row>
    <row r="4" spans="1:11" ht="4.5" customHeight="1" x14ac:dyDescent="0.15">
      <c r="F4" s="29"/>
    </row>
    <row r="5" spans="1:11" s="68" customFormat="1" ht="27.6" customHeigh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7" t="s">
        <v>11</v>
      </c>
      <c r="F5" s="66" t="s">
        <v>9</v>
      </c>
      <c r="G5" s="66" t="s">
        <v>12</v>
      </c>
      <c r="H5" s="66" t="s">
        <v>16</v>
      </c>
      <c r="I5" s="66" t="s">
        <v>13</v>
      </c>
      <c r="J5" s="66" t="s">
        <v>10</v>
      </c>
      <c r="K5" s="66" t="s">
        <v>14</v>
      </c>
    </row>
    <row r="6" spans="1:11" s="64" customFormat="1" ht="27.6" customHeight="1" x14ac:dyDescent="0.2">
      <c r="A6" s="69">
        <v>72</v>
      </c>
      <c r="B6" s="70" t="str">
        <f>IFERROR(VLOOKUP($A6,Entries!$A:$F,4,FALSE),"")</f>
        <v>Daisy Thurman</v>
      </c>
      <c r="C6" s="70" t="str">
        <f>IFERROR(VLOOKUP($A6,Entries!$A:$F,5,FALSE),"")</f>
        <v>Quinto</v>
      </c>
      <c r="D6" s="70" t="str">
        <f>IFERROR(VLOOKUP($A6,Entries!$A:$F,6,FALSE),"")</f>
        <v>Saxon</v>
      </c>
      <c r="E6" s="71">
        <f>IF(SUMIF('DR (80)'!$A:$A,$A6,'DR (80)'!$D:$D)=0,"",SUMIF('DR (80)'!$A:$A,$A6,'DR (80)'!$D:$D))</f>
        <v>33</v>
      </c>
      <c r="F6" s="72">
        <f>IFERROR(VLOOKUP(A6,'SJ (80)'!A:D,4,FALSE),"")</f>
        <v>19</v>
      </c>
      <c r="G6" s="71">
        <f>IFERROR(VLOOKUP(A6,'XCT (80)'!A:D,4,FALSE),"")</f>
        <v>31.6</v>
      </c>
      <c r="H6" s="73" t="str">
        <f>IF(G6=0,SUMIF('XCT (80)'!A:A,$A6,'XCT (80)'!B:B),"")</f>
        <v/>
      </c>
      <c r="I6" s="72">
        <f>IFERROR(VLOOKUP(A6,'XC (80)'!A:B,2,FALSE),"")</f>
        <v>0</v>
      </c>
      <c r="J6" s="71">
        <f>IF(F6="E","E",IF(I6="E","E",IF(F6="R","R",IF(I6="R","R",SUM(E6:F6,I6)+IF(G6="",0,IF(G6&gt;0,G6,-G6))))))</f>
        <v>83.6</v>
      </c>
      <c r="K6" s="74">
        <f t="shared" ref="K6:K17" si="0">IFERROR(RANK(J6,J$6:J$17,1),"")</f>
        <v>9</v>
      </c>
    </row>
    <row r="7" spans="1:11" s="64" customFormat="1" ht="27.6" customHeight="1" x14ac:dyDescent="0.2">
      <c r="A7" s="69">
        <v>73</v>
      </c>
      <c r="B7" s="70" t="str">
        <f>IFERROR(VLOOKUP($A7,Entries!$A:$F,4,FALSE),"")</f>
        <v>William Swift</v>
      </c>
      <c r="C7" s="70" t="str">
        <f>IFERROR(VLOOKUP($A7,Entries!$A:$F,5,FALSE),"")</f>
        <v>The Springy Thingy</v>
      </c>
      <c r="D7" s="70" t="str">
        <f>IFERROR(VLOOKUP($A7,Entries!$A:$F,6,FALSE),"")</f>
        <v>Saxon</v>
      </c>
      <c r="E7" s="71">
        <f>IF(SUMIF('DR (80)'!$A:$A,$A7,'DR (80)'!$D:$D)=0,"",SUMIF('DR (80)'!$A:$A,$A7,'DR (80)'!$D:$D))</f>
        <v>32.299999999999997</v>
      </c>
      <c r="F7" s="72">
        <f>IFERROR(VLOOKUP(A7,'SJ (80)'!A:D,4,FALSE),"")</f>
        <v>0</v>
      </c>
      <c r="G7" s="71">
        <f>IFERROR(VLOOKUP(A7,'XCT (80)'!A:D,4,FALSE),"")</f>
        <v>0</v>
      </c>
      <c r="H7" s="73">
        <f>IF(G7=0,SUMIF('XCT (80)'!A:A,$A7,'XCT (80)'!B:B),"")</f>
        <v>4.1500000000000004</v>
      </c>
      <c r="I7" s="72">
        <f>IFERROR(VLOOKUP(A7,'XC (80)'!A:B,2,FALSE),"")</f>
        <v>0</v>
      </c>
      <c r="J7" s="71">
        <f t="shared" ref="J7:J17" si="1">IF(F7="E","E",IF(I7="E","E",IF(F7="R","R",IF(I7="R","R",SUM(E7:F7,I7)+IF(G7="",0,IF(G7&gt;0,G7,-G7))))))</f>
        <v>32.299999999999997</v>
      </c>
      <c r="K7" s="74">
        <f t="shared" si="0"/>
        <v>2</v>
      </c>
    </row>
    <row r="8" spans="1:11" s="64" customFormat="1" ht="27.6" customHeight="1" x14ac:dyDescent="0.2">
      <c r="A8" s="69">
        <v>74</v>
      </c>
      <c r="B8" s="70" t="str">
        <f>IFERROR(VLOOKUP($A8,Entries!$A:$F,4,FALSE),"")</f>
        <v>Emma March</v>
      </c>
      <c r="C8" s="70" t="str">
        <f>IFERROR(VLOOKUP($A8,Entries!$A:$F,5,FALSE),"")</f>
        <v>Dubai Dude</v>
      </c>
      <c r="D8" s="70" t="str">
        <f>IFERROR(VLOOKUP($A8,Entries!$A:$F,6,FALSE),"")</f>
        <v>Saxon</v>
      </c>
      <c r="E8" s="71">
        <f>IF(SUMIF('DR (80)'!$A:$A,$A8,'DR (80)'!$D:$D)=0,"",SUMIF('DR (80)'!$A:$A,$A8,'DR (80)'!$D:$D))</f>
        <v>35</v>
      </c>
      <c r="F8" s="72">
        <f>IFERROR(VLOOKUP(A8,'SJ (80)'!A:D,4,FALSE),"")</f>
        <v>0</v>
      </c>
      <c r="G8" s="71">
        <f>IFERROR(VLOOKUP(A8,'XCT (80)'!A:D,4,FALSE),"")</f>
        <v>0</v>
      </c>
      <c r="H8" s="73">
        <f>IF(G8=0,SUMIF('XCT (80)'!A:A,$A8,'XCT (80)'!B:B),"")</f>
        <v>4.09</v>
      </c>
      <c r="I8" s="72">
        <f>IFERROR(VLOOKUP(A8,'XC (80)'!A:B,2,FALSE),"")</f>
        <v>0</v>
      </c>
      <c r="J8" s="71">
        <f t="shared" si="1"/>
        <v>35</v>
      </c>
      <c r="K8" s="74">
        <f t="shared" si="0"/>
        <v>4</v>
      </c>
    </row>
    <row r="9" spans="1:11" s="64" customFormat="1" ht="27.6" customHeight="1" x14ac:dyDescent="0.2">
      <c r="A9" s="69">
        <v>75</v>
      </c>
      <c r="B9" s="70" t="str">
        <f>IFERROR(VLOOKUP($A9,Entries!$A:$F,4,FALSE),"")</f>
        <v>Angel Blakley</v>
      </c>
      <c r="C9" s="70" t="str">
        <f>IFERROR(VLOOKUP($A9,Entries!$A:$F,5,FALSE),"")</f>
        <v>Brooklyn</v>
      </c>
      <c r="D9" s="70" t="str">
        <f>IFERROR(VLOOKUP($A9,Entries!$A:$F,6,FALSE),"")</f>
        <v>Saxon</v>
      </c>
      <c r="E9" s="71">
        <f>IF(SUMIF('DR (80)'!$A:$A,$A9,'DR (80)'!$D:$D)=0,"",SUMIF('DR (80)'!$A:$A,$A9,'DR (80)'!$D:$D))</f>
        <v>34.5</v>
      </c>
      <c r="F9" s="72" t="str">
        <f>IFERROR(VLOOKUP(A9,'SJ (80)'!A:D,4,FALSE),"")</f>
        <v>E</v>
      </c>
      <c r="G9" s="71" t="str">
        <f>IFERROR(VLOOKUP(A9,'XCT (80)'!A:D,4,FALSE),"")</f>
        <v/>
      </c>
      <c r="H9" s="73" t="str">
        <f>IF(G9=0,SUMIF('XCT (80)'!A:A,$A9,'XCT (80)'!B:B),"")</f>
        <v/>
      </c>
      <c r="I9" s="72" t="str">
        <f>IFERROR(VLOOKUP(A9,'XC (80)'!A:B,2,FALSE),"")</f>
        <v/>
      </c>
      <c r="J9" s="71" t="str">
        <f t="shared" si="1"/>
        <v>E</v>
      </c>
      <c r="K9" s="74" t="str">
        <f t="shared" si="0"/>
        <v/>
      </c>
    </row>
    <row r="10" spans="1:11" s="64" customFormat="1" ht="27.6" customHeight="1" x14ac:dyDescent="0.2">
      <c r="A10" s="69">
        <v>76</v>
      </c>
      <c r="B10" s="70" t="str">
        <f>IFERROR(VLOOKUP($A10,Entries!$A:$F,4,FALSE),"")</f>
        <v>Grace Clarke</v>
      </c>
      <c r="C10" s="70" t="str">
        <f>IFERROR(VLOOKUP($A10,Entries!$A:$F,5,FALSE),"")</f>
        <v>UCS Sheffield</v>
      </c>
      <c r="D10" s="70" t="str">
        <f>IFERROR(VLOOKUP($A10,Entries!$A:$F,6,FALSE),"")</f>
        <v>Cotswold Edge</v>
      </c>
      <c r="E10" s="71">
        <f>IF(SUMIF('DR (80)'!$A:$A,$A10,'DR (80)'!$D:$D)=0,"",SUMIF('DR (80)'!$A:$A,$A10,'DR (80)'!$D:$D))</f>
        <v>25.3</v>
      </c>
      <c r="F10" s="72">
        <f>IFERROR(VLOOKUP(A10,'SJ (80)'!A:D,4,FALSE),"")</f>
        <v>0</v>
      </c>
      <c r="G10" s="71">
        <f>IFERROR(VLOOKUP(A10,'XCT (80)'!A:D,4,FALSE),"")</f>
        <v>0</v>
      </c>
      <c r="H10" s="73">
        <f>IF(G10=0,SUMIF('XCT (80)'!A:A,$A10,'XCT (80)'!B:B),"")</f>
        <v>4.0999999999999996</v>
      </c>
      <c r="I10" s="72">
        <f>IFERROR(VLOOKUP(A10,'XC (80)'!A:B,2,FALSE),"")</f>
        <v>0</v>
      </c>
      <c r="J10" s="71">
        <f t="shared" si="1"/>
        <v>25.3</v>
      </c>
      <c r="K10" s="74">
        <f t="shared" si="0"/>
        <v>1</v>
      </c>
    </row>
    <row r="11" spans="1:11" s="64" customFormat="1" ht="27.6" customHeight="1" x14ac:dyDescent="0.2">
      <c r="A11" s="69">
        <v>77</v>
      </c>
      <c r="B11" s="70" t="str">
        <f>IFERROR(VLOOKUP($A11,Entries!$A:$F,4,FALSE),"")</f>
        <v>Lily Clarke</v>
      </c>
      <c r="C11" s="70" t="str">
        <f>IFERROR(VLOOKUP($A11,Entries!$A:$F,5,FALSE),"")</f>
        <v>Camills Muriel</v>
      </c>
      <c r="D11" s="70" t="str">
        <f>IFERROR(VLOOKUP($A11,Entries!$A:$F,6,FALSE),"")</f>
        <v>Cotswold Edge</v>
      </c>
      <c r="E11" s="71">
        <f>IF(SUMIF('DR (80)'!$A:$A,$A11,'DR (80)'!$D:$D)=0,"",SUMIF('DR (80)'!$A:$A,$A11,'DR (80)'!$D:$D))</f>
        <v>33</v>
      </c>
      <c r="F11" s="72">
        <f>IFERROR(VLOOKUP(A11,'SJ (80)'!A:D,4,FALSE),"")</f>
        <v>0</v>
      </c>
      <c r="G11" s="71">
        <f>IFERROR(VLOOKUP(A11,'XCT (80)'!A:D,4,FALSE),"")</f>
        <v>0</v>
      </c>
      <c r="H11" s="73">
        <f>IF(G11=0,SUMIF('XCT (80)'!A:A,$A11,'XCT (80)'!B:B),"")</f>
        <v>4.17</v>
      </c>
      <c r="I11" s="72">
        <f>IFERROR(VLOOKUP(A11,'XC (80)'!A:B,2,FALSE),"")</f>
        <v>0</v>
      </c>
      <c r="J11" s="71">
        <f t="shared" si="1"/>
        <v>33</v>
      </c>
      <c r="K11" s="74">
        <f t="shared" si="0"/>
        <v>3</v>
      </c>
    </row>
    <row r="12" spans="1:11" s="64" customFormat="1" ht="27.6" customHeight="1" x14ac:dyDescent="0.15">
      <c r="A12" s="69">
        <v>78</v>
      </c>
      <c r="B12" s="70" t="str">
        <f>IFERROR(VLOOKUP($A12,Entries!$A:$F,4,FALSE),"")</f>
        <v>Aimee Arathoon</v>
      </c>
      <c r="C12" s="70" t="str">
        <f>IFERROR(VLOOKUP($A12,Entries!$A:$F,5,FALSE),"")</f>
        <v>Amaretto du Mullentine</v>
      </c>
      <c r="D12" s="70" t="str">
        <f>IFERROR(VLOOKUP($A12,Entries!$A:$F,6,FALSE),"")</f>
        <v>Cotswold Edge</v>
      </c>
      <c r="E12" s="71">
        <f>IF(SUMIF('DR (80)'!$A:$A,$A12,'DR (80)'!$D:$D)=0,"",SUMIF('DR (80)'!$A:$A,$A12,'DR (80)'!$D:$D))</f>
        <v>34.799999999999997</v>
      </c>
      <c r="F12" s="72">
        <f>IFERROR(VLOOKUP(A12,'SJ (80)'!A:D,4,FALSE),"")</f>
        <v>0</v>
      </c>
      <c r="G12" s="71">
        <f>IFERROR(VLOOKUP(A12,'XCT (80)'!A:D,4,FALSE),"")</f>
        <v>-3.2</v>
      </c>
      <c r="H12" s="73" t="str">
        <f>IF(G12=0,SUMIF('XCT (80)'!A:A,$A12,'XCT (80)'!B:B),"")</f>
        <v/>
      </c>
      <c r="I12" s="72">
        <f>IFERROR(VLOOKUP(A12,'XC (80)'!A:B,2,FALSE),"")</f>
        <v>0</v>
      </c>
      <c r="J12" s="71">
        <f t="shared" si="1"/>
        <v>38</v>
      </c>
      <c r="K12" s="74">
        <f t="shared" si="0"/>
        <v>6</v>
      </c>
    </row>
    <row r="13" spans="1:11" s="64" customFormat="1" ht="27.6" customHeight="1" x14ac:dyDescent="0.2">
      <c r="A13" s="69">
        <v>79</v>
      </c>
      <c r="B13" s="70" t="str">
        <f>IFERROR(VLOOKUP($A13,Entries!$A:$F,4,FALSE),"")</f>
        <v>Georgina Elliott</v>
      </c>
      <c r="C13" s="70" t="str">
        <f>IFERROR(VLOOKUP($A13,Entries!$A:$F,5,FALSE),"")</f>
        <v>Brelston Noahs Arc</v>
      </c>
      <c r="D13" s="70" t="str">
        <f>IFERROR(VLOOKUP($A13,Entries!$A:$F,6,FALSE),"")</f>
        <v>Cotswold Edge</v>
      </c>
      <c r="E13" s="71">
        <f>IF(SUMIF('DR (80)'!$A:$A,$A13,'DR (80)'!$D:$D)=0,"",SUMIF('DR (80)'!$A:$A,$A13,'DR (80)'!$D:$D))</f>
        <v>31</v>
      </c>
      <c r="F13" s="72">
        <f>IFERROR(VLOOKUP(A13,'SJ (80)'!A:D,4,FALSE),"")</f>
        <v>17</v>
      </c>
      <c r="G13" s="71">
        <f>IFERROR(VLOOKUP(A13,'XCT (80)'!A:D,4,FALSE),"")</f>
        <v>27.6</v>
      </c>
      <c r="H13" s="73" t="str">
        <f>IF(G13=0,SUMIF('XCT (80)'!A:A,$A13,'XCT (80)'!B:B),"")</f>
        <v/>
      </c>
      <c r="I13" s="72" t="str">
        <f>IFERROR(VLOOKUP(A13,'XC (80)'!A:B,2,FALSE),"")</f>
        <v>E</v>
      </c>
      <c r="J13" s="71" t="str">
        <f t="shared" si="1"/>
        <v>E</v>
      </c>
      <c r="K13" s="74" t="str">
        <f t="shared" si="0"/>
        <v/>
      </c>
    </row>
    <row r="14" spans="1:11" s="64" customFormat="1" ht="27.6" customHeight="1" x14ac:dyDescent="0.15">
      <c r="A14" s="69">
        <v>80</v>
      </c>
      <c r="B14" s="70" t="str">
        <f>IFERROR(VLOOKUP($A14,Entries!$A:$F,4,FALSE),"")</f>
        <v>Kate Selman</v>
      </c>
      <c r="C14" s="70" t="str">
        <f>IFERROR(VLOOKUP($A14,Entries!$A:$F,5,FALSE),"")</f>
        <v>Pencarder Silver Storm</v>
      </c>
      <c r="D14" s="70" t="str">
        <f>IFERROR(VLOOKUP($A14,Entries!$A:$F,6,FALSE),"")</f>
        <v>Bath</v>
      </c>
      <c r="E14" s="71">
        <f>IF(SUMIF('DR (80)'!$A:$A,$A14,'DR (80)'!$D:$D)=0,"",SUMIF('DR (80)'!$A:$A,$A14,'DR (80)'!$D:$D))</f>
        <v>35.799999999999997</v>
      </c>
      <c r="F14" s="72">
        <f>IFERROR(VLOOKUP(A14,'SJ (80)'!A:D,4,FALSE),"")</f>
        <v>0</v>
      </c>
      <c r="G14" s="71">
        <f>IFERROR(VLOOKUP(A14,'XCT (80)'!A:D,4,FALSE),"")</f>
        <v>4.8</v>
      </c>
      <c r="H14" s="73" t="str">
        <f>IF(G14=0,SUMIF('XCT (80)'!A:A,$A14,'XCT (80)'!B:B),"")</f>
        <v/>
      </c>
      <c r="I14" s="72">
        <f>IFERROR(VLOOKUP(A14,'XC (80)'!A:B,2,FALSE),"")</f>
        <v>0</v>
      </c>
      <c r="J14" s="71">
        <f t="shared" si="1"/>
        <v>40.599999999999994</v>
      </c>
      <c r="K14" s="74">
        <f t="shared" si="0"/>
        <v>7</v>
      </c>
    </row>
    <row r="15" spans="1:11" s="64" customFormat="1" ht="27.6" customHeight="1" x14ac:dyDescent="0.15">
      <c r="A15" s="69">
        <v>81</v>
      </c>
      <c r="B15" s="70" t="str">
        <f>IFERROR(VLOOKUP($A15,Entries!$A:$F,4,FALSE),"")</f>
        <v>Zara Bucknell</v>
      </c>
      <c r="C15" s="70" t="str">
        <f>IFERROR(VLOOKUP($A15,Entries!$A:$F,5,FALSE),"")</f>
        <v>Summertimes Breeze</v>
      </c>
      <c r="D15" s="70" t="str">
        <f>IFERROR(VLOOKUP($A15,Entries!$A:$F,6,FALSE),"")</f>
        <v>Bath</v>
      </c>
      <c r="E15" s="71">
        <f>IF(SUMIF('DR (80)'!$A:$A,$A15,'DR (80)'!$D:$D)=0,"",SUMIF('DR (80)'!$A:$A,$A15,'DR (80)'!$D:$D))</f>
        <v>35.799999999999997</v>
      </c>
      <c r="F15" s="72">
        <f>IFERROR(VLOOKUP(A15,'SJ (80)'!A:D,4,FALSE),"")</f>
        <v>12</v>
      </c>
      <c r="G15" s="71">
        <f>IFERROR(VLOOKUP(A15,'XCT (80)'!A:D,4,FALSE),"")</f>
        <v>18.8</v>
      </c>
      <c r="H15" s="73" t="str">
        <f>IF(G15=0,SUMIF('XCT (80)'!A:A,$A15,'XCT (80)'!B:B),"")</f>
        <v/>
      </c>
      <c r="I15" s="72" t="str">
        <f>IFERROR(VLOOKUP(A15,'XC (80)'!A:B,2,FALSE),"")</f>
        <v>E</v>
      </c>
      <c r="J15" s="71" t="str">
        <f t="shared" si="1"/>
        <v>E</v>
      </c>
      <c r="K15" s="74" t="str">
        <f t="shared" si="0"/>
        <v/>
      </c>
    </row>
    <row r="16" spans="1:11" s="64" customFormat="1" ht="27.6" customHeight="1" x14ac:dyDescent="0.2">
      <c r="A16" s="69">
        <v>82</v>
      </c>
      <c r="B16" s="70" t="str">
        <f>IFERROR(VLOOKUP($A16,Entries!$A:$F,4,FALSE),"")</f>
        <v>Olivia Pethers</v>
      </c>
      <c r="C16" s="70" t="str">
        <f>IFERROR(VLOOKUP($A16,Entries!$A:$F,5,FALSE),"")</f>
        <v>Duke</v>
      </c>
      <c r="D16" s="70" t="str">
        <f>IFERROR(VLOOKUP($A16,Entries!$A:$F,6,FALSE),"")</f>
        <v>Bath</v>
      </c>
      <c r="E16" s="71">
        <f>IF(SUMIF('DR (80)'!$A:$A,$A16,'DR (80)'!$D:$D)=0,"",SUMIF('DR (80)'!$A:$A,$A16,'DR (80)'!$D:$D))</f>
        <v>36.799999999999997</v>
      </c>
      <c r="F16" s="72">
        <f>IFERROR(VLOOKUP(A16,'SJ (80)'!A:D,4,FALSE),"")</f>
        <v>8</v>
      </c>
      <c r="G16" s="71">
        <f>IFERROR(VLOOKUP(A16,'XCT (80)'!A:D,4,FALSE),"")</f>
        <v>0</v>
      </c>
      <c r="H16" s="73">
        <f>IF(G16=0,SUMIF('XCT (80)'!A:A,$A16,'XCT (80)'!B:B),"")</f>
        <v>4.0599999999999996</v>
      </c>
      <c r="I16" s="72">
        <f>IFERROR(VLOOKUP(A16,'XC (80)'!A:B,2,FALSE),"")</f>
        <v>0</v>
      </c>
      <c r="J16" s="71">
        <f t="shared" si="1"/>
        <v>44.8</v>
      </c>
      <c r="K16" s="74">
        <f t="shared" si="0"/>
        <v>8</v>
      </c>
    </row>
    <row r="17" spans="1:11" s="64" customFormat="1" ht="27.6" customHeight="1" x14ac:dyDescent="0.2">
      <c r="A17" s="69">
        <v>83</v>
      </c>
      <c r="B17" s="70" t="str">
        <f>IFERROR(VLOOKUP($A17,Entries!$A:$F,4,FALSE),"")</f>
        <v>Honor Mayhew</v>
      </c>
      <c r="C17" s="70" t="str">
        <f>IFERROR(VLOOKUP($A17,Entries!$A:$F,5,FALSE),"")</f>
        <v>Scarthy Robin</v>
      </c>
      <c r="D17" s="70" t="str">
        <f>IFERROR(VLOOKUP($A17,Entries!$A:$F,6,FALSE),"")</f>
        <v>Bath</v>
      </c>
      <c r="E17" s="71">
        <f>IF(SUMIF('DR (80)'!$A:$A,$A17,'DR (80)'!$D:$D)=0,"",SUMIF('DR (80)'!$A:$A,$A17,'DR (80)'!$D:$D))</f>
        <v>33.799999999999997</v>
      </c>
      <c r="F17" s="72">
        <f>IFERROR(VLOOKUP(A17,'SJ (80)'!A:D,4,FALSE),"")</f>
        <v>4</v>
      </c>
      <c r="G17" s="71">
        <f>IFERROR(VLOOKUP(A17,'XCT (80)'!A:D,4,FALSE),"")</f>
        <v>0</v>
      </c>
      <c r="H17" s="73">
        <f>IF(G17=0,SUMIF('XCT (80)'!A:A,$A17,'XCT (80)'!B:B),"")</f>
        <v>4.09</v>
      </c>
      <c r="I17" s="72">
        <f>IFERROR(VLOOKUP(A17,'XC (80)'!A:B,2,FALSE),"")</f>
        <v>0</v>
      </c>
      <c r="J17" s="71">
        <f t="shared" si="1"/>
        <v>37.799999999999997</v>
      </c>
      <c r="K17" s="74">
        <f t="shared" si="0"/>
        <v>5</v>
      </c>
    </row>
  </sheetData>
  <conditionalFormatting sqref="A6:A17">
    <cfRule type="expression" dxfId="77" priority="1">
      <formula>A6=""</formula>
    </cfRule>
  </conditionalFormatting>
  <conditionalFormatting sqref="K1:K1048576">
    <cfRule type="duplicateValues" dxfId="76" priority="2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K37"/>
  <sheetViews>
    <sheetView topLeftCell="A3" zoomScale="90" zoomScaleNormal="90" workbookViewId="0">
      <pane ySplit="3" topLeftCell="A23" activePane="bottomLeft" state="frozen"/>
      <selection activeCell="G6" sqref="G6"/>
      <selection pane="bottomLeft" activeCell="E14" sqref="E14"/>
    </sheetView>
  </sheetViews>
  <sheetFormatPr defaultColWidth="9.14453125" defaultRowHeight="13.5" outlineLevelRow="1" x14ac:dyDescent="0.15"/>
  <cols>
    <col min="1" max="1" width="4.9765625" style="29" customWidth="1"/>
    <col min="2" max="3" width="18.5625" style="29" customWidth="1"/>
    <col min="4" max="4" width="17.890625" style="29" customWidth="1"/>
    <col min="5" max="5" width="6.9921875" style="38" customWidth="1"/>
    <col min="6" max="6" width="6.9921875" style="76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5" t="s">
        <v>97</v>
      </c>
      <c r="F3" s="29"/>
    </row>
    <row r="4" spans="1:11" ht="4.5" customHeight="1" x14ac:dyDescent="0.15">
      <c r="F4" s="29"/>
    </row>
    <row r="5" spans="1:11" s="68" customFormat="1" ht="27.6" customHeigh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7" t="s">
        <v>11</v>
      </c>
      <c r="F5" s="66" t="s">
        <v>9</v>
      </c>
      <c r="G5" s="66" t="s">
        <v>12</v>
      </c>
      <c r="H5" s="66" t="s">
        <v>16</v>
      </c>
      <c r="I5" s="66" t="s">
        <v>13</v>
      </c>
      <c r="J5" s="66" t="s">
        <v>10</v>
      </c>
      <c r="K5" s="66" t="s">
        <v>14</v>
      </c>
    </row>
    <row r="6" spans="1:11" s="64" customFormat="1" ht="27.6" customHeight="1" x14ac:dyDescent="0.15">
      <c r="A6" s="69">
        <v>104</v>
      </c>
      <c r="B6" s="70" t="str">
        <f>IFERROR(VLOOKUP($A6,Entries!$A:$F,4,FALSE),"")</f>
        <v>Victoria Kedward</v>
      </c>
      <c r="C6" s="70" t="str">
        <f>IFERROR(VLOOKUP($A6,Entries!$A:$F,5,FALSE),"")</f>
        <v>Gurnos Dashing Prince</v>
      </c>
      <c r="D6" s="70" t="str">
        <f>IFERROR(VLOOKUP($A6,Entries!$A:$F,6,FALSE),"")</f>
        <v>Y Fenni</v>
      </c>
      <c r="E6" s="71">
        <f>IF(SUMIF('DR (80)'!$A:$A,$A6,'DR (80)'!$D:$D)=0,"",SUMIF('DR (80)'!$A:$A,$A6,'DR (80)'!$D:$D))</f>
        <v>37.5</v>
      </c>
      <c r="F6" s="72">
        <f>IFERROR(VLOOKUP(A6,'SJ (80)'!A:D,4,FALSE),"")</f>
        <v>12</v>
      </c>
      <c r="G6" s="71">
        <f>IFERROR(VLOOKUP(A6,'XCT (80)'!A:D,4,FALSE),"")</f>
        <v>0.8</v>
      </c>
      <c r="H6" s="73" t="str">
        <f>IF(G6=0,SUMIF('XCT (80)'!A:A,$A6,'XCT (80)'!B:B),"")</f>
        <v/>
      </c>
      <c r="I6" s="72">
        <f>IFERROR(VLOOKUP(A6,'XC (80)'!A:B,2,FALSE),"")</f>
        <v>0</v>
      </c>
      <c r="J6" s="71">
        <f>IF(F6="E","E",IF(I6="E","E",IF(F6="R","R",IF(I6="R","R",SUM(E6:F6,I6)+IF(G6="",0,IF(G6&gt;0,G6,-G6))))))</f>
        <v>50.3</v>
      </c>
      <c r="K6" s="74">
        <f t="shared" ref="K6:K37" si="0">IFERROR(RANK(J6,J$6:J$37,1),"")</f>
        <v>22</v>
      </c>
    </row>
    <row r="7" spans="1:11" s="64" customFormat="1" ht="27.6" customHeight="1" x14ac:dyDescent="0.15">
      <c r="A7" s="69">
        <v>105</v>
      </c>
      <c r="B7" s="70" t="str">
        <f>IFERROR(VLOOKUP($A7,Entries!$A:$F,4,FALSE),"")</f>
        <v>Amy Price</v>
      </c>
      <c r="C7" s="70" t="str">
        <f>IFERROR(VLOOKUP($A7,Entries!$A:$F,5,FALSE),"")</f>
        <v>Gornoeth Last Request</v>
      </c>
      <c r="D7" s="70" t="str">
        <f>IFERROR(VLOOKUP($A7,Entries!$A:$F,6,FALSE),"")</f>
        <v>Y Fenni</v>
      </c>
      <c r="E7" s="71">
        <f>IF(SUMIF('DR (80)'!$A:$A,$A7,'DR (80)'!$D:$D)=0,"",SUMIF('DR (80)'!$A:$A,$A7,'DR (80)'!$D:$D))</f>
        <v>42</v>
      </c>
      <c r="F7" s="72">
        <f>IFERROR(VLOOKUP(A7,'SJ (80)'!A:D,4,FALSE),"")</f>
        <v>4</v>
      </c>
      <c r="G7" s="71">
        <f>IFERROR(VLOOKUP(A7,'XCT (80)'!A:D,4,FALSE),"")</f>
        <v>11.6</v>
      </c>
      <c r="H7" s="73" t="str">
        <f>IF(G7=0,SUMIF('XCT (80)'!A:A,$A7,'XCT (80)'!B:B),"")</f>
        <v/>
      </c>
      <c r="I7" s="72">
        <f>IFERROR(VLOOKUP(A7,'XC (80)'!A:B,2,FALSE),"")</f>
        <v>0</v>
      </c>
      <c r="J7" s="71">
        <f t="shared" ref="J7:J37" si="1">IF(F7="E","E",IF(I7="E","E",IF(F7="R","R",IF(I7="R","R",SUM(E7:F7,I7)+IF(G7="",0,IF(G7&gt;0,G7,-G7))))))</f>
        <v>57.6</v>
      </c>
      <c r="K7" s="74">
        <f t="shared" si="0"/>
        <v>23</v>
      </c>
    </row>
    <row r="8" spans="1:11" s="64" customFormat="1" ht="27.6" customHeight="1" x14ac:dyDescent="0.2">
      <c r="A8" s="69">
        <v>106</v>
      </c>
      <c r="B8" s="70" t="str">
        <f>IFERROR(VLOOKUP($A8,Entries!$A:$F,4,FALSE),"")</f>
        <v>Helen Reader</v>
      </c>
      <c r="C8" s="70" t="str">
        <f>IFERROR(VLOOKUP($A8,Entries!$A:$F,5,FALSE),"")</f>
        <v>Zennith</v>
      </c>
      <c r="D8" s="70" t="str">
        <f>IFERROR(VLOOKUP($A8,Entries!$A:$F,6,FALSE),"")</f>
        <v>Cardiff &amp; Vale</v>
      </c>
      <c r="E8" s="71">
        <f>IF(SUMIF('DR (80)'!$A:$A,$A8,'DR (80)'!$D:$D)=0,"",SUMIF('DR (80)'!$A:$A,$A8,'DR (80)'!$D:$D))</f>
        <v>16.5</v>
      </c>
      <c r="F8" s="72">
        <f>IFERROR(VLOOKUP(A8,'SJ (80)'!A:D,4,FALSE),"")</f>
        <v>0</v>
      </c>
      <c r="G8" s="71">
        <f>IFERROR(VLOOKUP(A8,'XCT (80)'!A:D,4,FALSE),"")</f>
        <v>0</v>
      </c>
      <c r="H8" s="73">
        <f>IF(G8=0,SUMIF('XCT (80)'!A:A,$A8,'XCT (80)'!B:B),"")</f>
        <v>4.1399999999999997</v>
      </c>
      <c r="I8" s="72">
        <f>IFERROR(VLOOKUP(A8,'XC (80)'!A:B,2,FALSE),"")</f>
        <v>0</v>
      </c>
      <c r="J8" s="71">
        <f t="shared" si="1"/>
        <v>16.5</v>
      </c>
      <c r="K8" s="74">
        <f t="shared" si="0"/>
        <v>1</v>
      </c>
    </row>
    <row r="9" spans="1:11" s="64" customFormat="1" ht="27.6" customHeight="1" x14ac:dyDescent="0.2">
      <c r="A9" s="69">
        <v>107</v>
      </c>
      <c r="B9" s="70" t="str">
        <f>IFERROR(VLOOKUP($A9,Entries!$A:$F,4,FALSE),"")</f>
        <v>Kerry Robinson</v>
      </c>
      <c r="C9" s="70" t="str">
        <f>IFERROR(VLOOKUP($A9,Entries!$A:$F,5,FALSE),"")</f>
        <v>Larissa</v>
      </c>
      <c r="D9" s="70" t="str">
        <f>IFERROR(VLOOKUP($A9,Entries!$A:$F,6,FALSE),"")</f>
        <v>Cardiff &amp; Vale</v>
      </c>
      <c r="E9" s="71">
        <f>IF(SUMIF('DR (80)'!$A:$A,$A9,'DR (80)'!$D:$D)=0,"",SUMIF('DR (80)'!$A:$A,$A9,'DR (80)'!$D:$D))</f>
        <v>27.8</v>
      </c>
      <c r="F9" s="72">
        <f>IFERROR(VLOOKUP(A9,'SJ (80)'!A:D,4,FALSE),"")</f>
        <v>0</v>
      </c>
      <c r="G9" s="71">
        <f>IFERROR(VLOOKUP(A9,'XCT (80)'!A:D,4,FALSE),"")</f>
        <v>5.6</v>
      </c>
      <c r="H9" s="73" t="str">
        <f>IF(G9=0,SUMIF('XCT (80)'!A:A,$A9,'XCT (80)'!B:B),"")</f>
        <v/>
      </c>
      <c r="I9" s="72">
        <f>IFERROR(VLOOKUP(A9,'XC (80)'!A:B,2,FALSE),"")</f>
        <v>0</v>
      </c>
      <c r="J9" s="71">
        <f t="shared" si="1"/>
        <v>33.4</v>
      </c>
      <c r="K9" s="74">
        <f t="shared" si="0"/>
        <v>9</v>
      </c>
    </row>
    <row r="10" spans="1:11" s="64" customFormat="1" ht="27.6" customHeight="1" x14ac:dyDescent="0.2">
      <c r="A10" s="69">
        <v>108</v>
      </c>
      <c r="B10" s="70" t="str">
        <f>IFERROR(VLOOKUP($A10,Entries!$A:$F,4,FALSE),"")</f>
        <v>Natalie Webb</v>
      </c>
      <c r="C10" s="70" t="str">
        <f>IFERROR(VLOOKUP($A10,Entries!$A:$F,5,FALSE),"")</f>
        <v>Sprite</v>
      </c>
      <c r="D10" s="70" t="str">
        <f>IFERROR(VLOOKUP($A10,Entries!$A:$F,6,FALSE),"")</f>
        <v>Cardiff &amp; Vale</v>
      </c>
      <c r="E10" s="71">
        <f>IF(SUMIF('DR (80)'!$A:$A,$A10,'DR (80)'!$D:$D)=0,"",SUMIF('DR (80)'!$A:$A,$A10,'DR (80)'!$D:$D))</f>
        <v>35.799999999999997</v>
      </c>
      <c r="F10" s="72">
        <f>IFERROR(VLOOKUP(A10,'SJ (80)'!A:D,4,FALSE),"")</f>
        <v>0</v>
      </c>
      <c r="G10" s="71">
        <f>IFERROR(VLOOKUP(A10,'XCT (80)'!A:D,4,FALSE),"")</f>
        <v>1.2</v>
      </c>
      <c r="H10" s="73" t="str">
        <f>IF(G10=0,SUMIF('XCT (80)'!A:A,$A10,'XCT (80)'!B:B),"")</f>
        <v/>
      </c>
      <c r="I10" s="72">
        <f>IFERROR(VLOOKUP(A10,'XC (80)'!A:B,2,FALSE),"")</f>
        <v>0</v>
      </c>
      <c r="J10" s="71">
        <f t="shared" si="1"/>
        <v>37</v>
      </c>
      <c r="K10" s="74">
        <f t="shared" si="0"/>
        <v>12</v>
      </c>
    </row>
    <row r="11" spans="1:11" s="64" customFormat="1" ht="27.6" customHeight="1" x14ac:dyDescent="0.2">
      <c r="A11" s="69">
        <v>109</v>
      </c>
      <c r="B11" s="70">
        <f>IFERROR(VLOOKUP($A11,Entries!$A:$F,4,FALSE),"")</f>
        <v>0</v>
      </c>
      <c r="C11" s="70" t="str">
        <f>IFERROR(VLOOKUP($A11,Entries!$A:$F,5,FALSE),"")</f>
        <v>TBC</v>
      </c>
      <c r="D11" s="70" t="str">
        <f>IFERROR(VLOOKUP($A11,Entries!$A:$F,6,FALSE),"")</f>
        <v>Cardiff &amp; Vale</v>
      </c>
      <c r="E11" s="71">
        <f>IF(SUMIF('DR (80)'!$A:$A,$A11,'DR (80)'!$D:$D)=0,"",SUMIF('DR (80)'!$A:$A,$A11,'DR (80)'!$D:$D))</f>
        <v>37.799999999999997</v>
      </c>
      <c r="F11" s="72">
        <f>IFERROR(VLOOKUP(A11,'SJ (80)'!A:D,4,FALSE),"")</f>
        <v>4</v>
      </c>
      <c r="G11" s="71">
        <f>IFERROR(VLOOKUP(A11,'XCT (80)'!A:D,4,FALSE),"")</f>
        <v>25.2</v>
      </c>
      <c r="H11" s="73" t="str">
        <f>IF(G11=0,SUMIF('XCT (80)'!A:A,$A11,'XCT (80)'!B:B),"")</f>
        <v/>
      </c>
      <c r="I11" s="72" t="str">
        <f>IFERROR(VLOOKUP(A11,'XC (80)'!A:B,2,FALSE),"")</f>
        <v>E</v>
      </c>
      <c r="J11" s="71" t="str">
        <f t="shared" si="1"/>
        <v>E</v>
      </c>
      <c r="K11" s="74" t="str">
        <f t="shared" si="0"/>
        <v/>
      </c>
    </row>
    <row r="12" spans="1:11" s="64" customFormat="1" ht="27.6" customHeight="1" x14ac:dyDescent="0.2">
      <c r="A12" s="69">
        <v>110</v>
      </c>
      <c r="B12" s="70" t="str">
        <f>IFERROR(VLOOKUP($A12,Entries!$A:$F,4,FALSE),"")</f>
        <v>Beth Eckley</v>
      </c>
      <c r="C12" s="70" t="str">
        <f>IFERROR(VLOOKUP($A12,Entries!$A:$F,5,FALSE),"")</f>
        <v>Millbrook Song</v>
      </c>
      <c r="D12" s="70" t="str">
        <f>IFERROR(VLOOKUP($A12,Entries!$A:$F,6,FALSE),"")</f>
        <v>Hereford Eagles</v>
      </c>
      <c r="E12" s="71">
        <f>IF(SUMIF('DR (80)'!$A:$A,$A12,'DR (80)'!$D:$D)=0,"",SUMIF('DR (80)'!$A:$A,$A12,'DR (80)'!$D:$D))</f>
        <v>24</v>
      </c>
      <c r="F12" s="72">
        <f>IFERROR(VLOOKUP(A12,'SJ (80)'!A:D,4,FALSE),"")</f>
        <v>0</v>
      </c>
      <c r="G12" s="71">
        <f>IFERROR(VLOOKUP(A12,'XCT (80)'!A:D,4,FALSE),"")</f>
        <v>6</v>
      </c>
      <c r="H12" s="73" t="str">
        <f>IF(G12=0,SUMIF('XCT (80)'!A:A,$A12,'XCT (80)'!B:B),"")</f>
        <v/>
      </c>
      <c r="I12" s="72">
        <f>IFERROR(VLOOKUP(A12,'XC (80)'!A:B,2,FALSE),"")</f>
        <v>20</v>
      </c>
      <c r="J12" s="71">
        <f t="shared" ref="J12:J19" si="2">IF(F12="E","E",IF(I12="E","E",IF(F12="R","R",IF(I12="R","R",SUM(E12:F12,I12)+IF(G12="",0,IF(G12&gt;0,G12,-G12))))))</f>
        <v>50</v>
      </c>
      <c r="K12" s="74">
        <f t="shared" si="0"/>
        <v>21</v>
      </c>
    </row>
    <row r="13" spans="1:11" s="64" customFormat="1" ht="27.6" customHeight="1" x14ac:dyDescent="0.15">
      <c r="A13" s="69">
        <v>111</v>
      </c>
      <c r="B13" s="70" t="str">
        <f>IFERROR(VLOOKUP($A13,Entries!$A:$F,4,FALSE),"")</f>
        <v>Tracey Nelmes</v>
      </c>
      <c r="C13" s="70" t="str">
        <f>IFERROR(VLOOKUP($A13,Entries!$A:$F,5,FALSE),"")</f>
        <v>Reignbeau Mountain</v>
      </c>
      <c r="D13" s="70" t="str">
        <f>IFERROR(VLOOKUP($A13,Entries!$A:$F,6,FALSE),"")</f>
        <v>Hereford Eagles</v>
      </c>
      <c r="E13" s="71">
        <f>IF(SUMIF('DR (80)'!$A:$A,$A13,'DR (80)'!$D:$D)=0,"",SUMIF('DR (80)'!$A:$A,$A13,'DR (80)'!$D:$D))</f>
        <v>28</v>
      </c>
      <c r="F13" s="72">
        <f>IFERROR(VLOOKUP(A13,'SJ (80)'!A:D,4,FALSE),"")</f>
        <v>0</v>
      </c>
      <c r="G13" s="71">
        <f>IFERROR(VLOOKUP(A13,'XCT (80)'!A:D,4,FALSE),"")</f>
        <v>9.6</v>
      </c>
      <c r="H13" s="73" t="str">
        <f>IF(G13=0,SUMIF('XCT (80)'!A:A,$A13,'XCT (80)'!B:B),"")</f>
        <v/>
      </c>
      <c r="I13" s="72">
        <f>IFERROR(VLOOKUP(A13,'XC (80)'!A:B,2,FALSE),"")</f>
        <v>0</v>
      </c>
      <c r="J13" s="71">
        <f t="shared" si="2"/>
        <v>37.6</v>
      </c>
      <c r="K13" s="74">
        <f t="shared" si="0"/>
        <v>13</v>
      </c>
    </row>
    <row r="14" spans="1:11" s="64" customFormat="1" ht="27.6" customHeight="1" x14ac:dyDescent="0.2">
      <c r="A14" s="69">
        <v>112</v>
      </c>
      <c r="B14" s="70" t="str">
        <f>IFERROR(VLOOKUP($A14,Entries!$A:$F,4,FALSE),"")</f>
        <v>Joanna Burston</v>
      </c>
      <c r="C14" s="70" t="str">
        <f>IFERROR(VLOOKUP($A14,Entries!$A:$F,5,FALSE),"")</f>
        <v>Blue Savannah</v>
      </c>
      <c r="D14" s="70" t="str">
        <f>IFERROR(VLOOKUP($A14,Entries!$A:$F,6,FALSE),"")</f>
        <v>Hereford Eagles</v>
      </c>
      <c r="E14" s="71">
        <f>IF(SUMIF('DR (80)'!$A:$A,$A14,'DR (80)'!$D:$D)=0,"",SUMIF('DR (80)'!$A:$A,$A14,'DR (80)'!$D:$D))</f>
        <v>35.299999999999997</v>
      </c>
      <c r="F14" s="72">
        <f>IFERROR(VLOOKUP(A14,'SJ (80)'!A:D,4,FALSE),"")</f>
        <v>3</v>
      </c>
      <c r="G14" s="71">
        <f>IFERROR(VLOOKUP(A14,'XCT (80)'!A:D,4,FALSE),"")</f>
        <v>0</v>
      </c>
      <c r="H14" s="73">
        <f>IF(G14=0,SUMIF('XCT (80)'!A:A,$A14,'XCT (80)'!B:B),"")</f>
        <v>4.03</v>
      </c>
      <c r="I14" s="72" t="str">
        <f>IFERROR(VLOOKUP(A14,'XC (80)'!A:B,2,FALSE),"")</f>
        <v>E</v>
      </c>
      <c r="J14" s="71" t="str">
        <f t="shared" si="2"/>
        <v>E</v>
      </c>
      <c r="K14" s="74" t="str">
        <f t="shared" si="0"/>
        <v/>
      </c>
    </row>
    <row r="15" spans="1:11" s="64" customFormat="1" ht="27.6" customHeight="1" x14ac:dyDescent="0.15">
      <c r="A15" s="69">
        <v>113</v>
      </c>
      <c r="B15" s="70" t="str">
        <f>IFERROR(VLOOKUP($A15,Entries!$A:$F,4,FALSE),"")</f>
        <v>Tori Creed</v>
      </c>
      <c r="C15" s="70" t="str">
        <f>IFERROR(VLOOKUP($A15,Entries!$A:$F,5,FALSE),"")</f>
        <v>Setters Moss Cottage</v>
      </c>
      <c r="D15" s="70" t="str">
        <f>IFERROR(VLOOKUP($A15,Entries!$A:$F,6,FALSE),"")</f>
        <v>Hereford Eagles</v>
      </c>
      <c r="E15" s="71">
        <f>IF(SUMIF('DR (80)'!$A:$A,$A15,'DR (80)'!$D:$D)=0,"",SUMIF('DR (80)'!$A:$A,$A15,'DR (80)'!$D:$D))</f>
        <v>27.8</v>
      </c>
      <c r="F15" s="72">
        <f>IFERROR(VLOOKUP(A15,'SJ (80)'!A:D,4,FALSE),"")</f>
        <v>0</v>
      </c>
      <c r="G15" s="71">
        <f>IFERROR(VLOOKUP(A15,'XCT (80)'!A:D,4,FALSE),"")</f>
        <v>3.6</v>
      </c>
      <c r="H15" s="73" t="str">
        <f>IF(G15=0,SUMIF('XCT (80)'!A:A,$A15,'XCT (80)'!B:B),"")</f>
        <v/>
      </c>
      <c r="I15" s="72">
        <f>IFERROR(VLOOKUP(A15,'XC (80)'!A:B,2,FALSE),"")</f>
        <v>0</v>
      </c>
      <c r="J15" s="71">
        <f t="shared" si="2"/>
        <v>31.400000000000002</v>
      </c>
      <c r="K15" s="74">
        <f t="shared" si="0"/>
        <v>8</v>
      </c>
    </row>
    <row r="16" spans="1:11" s="64" customFormat="1" ht="27.6" customHeight="1" x14ac:dyDescent="0.2">
      <c r="A16" s="69">
        <v>114</v>
      </c>
      <c r="B16" s="70" t="str">
        <f>IFERROR(VLOOKUP($A16,Entries!$A:$F,4,FALSE),"")</f>
        <v>Julian Holmes</v>
      </c>
      <c r="C16" s="70" t="str">
        <f>IFERROR(VLOOKUP($A16,Entries!$A:$F,5,FALSE),"")</f>
        <v>Troy Flashman</v>
      </c>
      <c r="D16" s="70" t="str">
        <f>IFERROR(VLOOKUP($A16,Entries!$A:$F,6,FALSE),"")</f>
        <v>Wye Valley</v>
      </c>
      <c r="E16" s="71">
        <f>IF(SUMIF('DR (80)'!$A:$A,$A16,'DR (80)'!$D:$D)=0,"",SUMIF('DR (80)'!$A:$A,$A16,'DR (80)'!$D:$D))</f>
        <v>38.5</v>
      </c>
      <c r="F16" s="72">
        <f>IFERROR(VLOOKUP(A16,'SJ (80)'!A:D,4,FALSE),"")</f>
        <v>4</v>
      </c>
      <c r="G16" s="71">
        <f>IFERROR(VLOOKUP(A16,'XCT (80)'!A:D,4,FALSE),"")</f>
        <v>3.2</v>
      </c>
      <c r="H16" s="73" t="str">
        <f>IF(G16=0,SUMIF('XCT (80)'!A:A,$A16,'XCT (80)'!B:B),"")</f>
        <v/>
      </c>
      <c r="I16" s="72">
        <f>IFERROR(VLOOKUP(A16,'XC (80)'!A:B,2,FALSE),"")</f>
        <v>0</v>
      </c>
      <c r="J16" s="71">
        <f t="shared" si="2"/>
        <v>45.7</v>
      </c>
      <c r="K16" s="74">
        <f t="shared" si="0"/>
        <v>18</v>
      </c>
    </row>
    <row r="17" spans="1:11" s="64" customFormat="1" ht="27.6" customHeight="1" x14ac:dyDescent="0.2">
      <c r="A17" s="69">
        <v>115</v>
      </c>
      <c r="B17" s="70" t="str">
        <f>IFERROR(VLOOKUP($A17,Entries!$A:$F,4,FALSE),"")</f>
        <v>Tim Peters</v>
      </c>
      <c r="C17" s="70" t="str">
        <f>IFERROR(VLOOKUP($A17,Entries!$A:$F,5,FALSE),"")</f>
        <v>Allanagh Sea Sprite</v>
      </c>
      <c r="D17" s="70" t="str">
        <f>IFERROR(VLOOKUP($A17,Entries!$A:$F,6,FALSE),"")</f>
        <v>Wye Valley</v>
      </c>
      <c r="E17" s="71">
        <f>IF(SUMIF('DR (80)'!$A:$A,$A17,'DR (80)'!$D:$D)=0,"",SUMIF('DR (80)'!$A:$A,$A17,'DR (80)'!$D:$D))</f>
        <v>31.3</v>
      </c>
      <c r="F17" s="72">
        <f>IFERROR(VLOOKUP(A17,'SJ (80)'!A:D,4,FALSE),"")</f>
        <v>8</v>
      </c>
      <c r="G17" s="71">
        <f>IFERROR(VLOOKUP(A17,'XCT (80)'!A:D,4,FALSE),"")</f>
        <v>2.8</v>
      </c>
      <c r="H17" s="73" t="str">
        <f>IF(G17=0,SUMIF('XCT (80)'!A:A,$A17,'XCT (80)'!B:B),"")</f>
        <v/>
      </c>
      <c r="I17" s="72">
        <f>IFERROR(VLOOKUP(A17,'XC (80)'!A:B,2,FALSE),"")</f>
        <v>0</v>
      </c>
      <c r="J17" s="71">
        <f t="shared" si="2"/>
        <v>42.099999999999994</v>
      </c>
      <c r="K17" s="74">
        <f t="shared" si="0"/>
        <v>15</v>
      </c>
    </row>
    <row r="18" spans="1:11" s="64" customFormat="1" ht="27.6" customHeight="1" x14ac:dyDescent="0.15">
      <c r="A18" s="69">
        <v>116</v>
      </c>
      <c r="B18" s="70" t="str">
        <f>IFERROR(VLOOKUP($A18,Entries!$A:$F,4,FALSE),"")</f>
        <v>Georgia Wyllie</v>
      </c>
      <c r="C18" s="70" t="str">
        <f>IFERROR(VLOOKUP($A18,Entries!$A:$F,5,FALSE),"")</f>
        <v>Maescrofta Mister Dee Jay</v>
      </c>
      <c r="D18" s="70" t="str">
        <f>IFERROR(VLOOKUP($A18,Entries!$A:$F,6,FALSE),"")</f>
        <v>Wye Valley</v>
      </c>
      <c r="E18" s="71">
        <f>IF(SUMIF('DR (80)'!$A:$A,$A18,'DR (80)'!$D:$D)=0,"",SUMIF('DR (80)'!$A:$A,$A18,'DR (80)'!$D:$D))</f>
        <v>26.3</v>
      </c>
      <c r="F18" s="72">
        <f>IFERROR(VLOOKUP(A18,'SJ (80)'!A:D,4,FALSE),"")</f>
        <v>0</v>
      </c>
      <c r="G18" s="71">
        <f>IFERROR(VLOOKUP(A18,'XCT (80)'!A:D,4,FALSE),"")</f>
        <v>0</v>
      </c>
      <c r="H18" s="73">
        <f>IF(G18=0,SUMIF('XCT (80)'!A:A,$A18,'XCT (80)'!B:B),"")</f>
        <v>4.17</v>
      </c>
      <c r="I18" s="72">
        <f>IFERROR(VLOOKUP(A18,'XC (80)'!A:B,2,FALSE),"")</f>
        <v>0</v>
      </c>
      <c r="J18" s="71">
        <f t="shared" si="2"/>
        <v>26.3</v>
      </c>
      <c r="K18" s="74">
        <f t="shared" si="0"/>
        <v>4</v>
      </c>
    </row>
    <row r="19" spans="1:11" s="64" customFormat="1" ht="27.6" customHeight="1" x14ac:dyDescent="0.2">
      <c r="A19" s="69">
        <v>117</v>
      </c>
      <c r="B19" s="70" t="str">
        <f>IFERROR(VLOOKUP($A19,Entries!$A:$F,4,FALSE),"")</f>
        <v>Megan Allmand</v>
      </c>
      <c r="C19" s="70" t="str">
        <f>IFERROR(VLOOKUP($A19,Entries!$A:$F,5,FALSE),"")</f>
        <v>Alphamoon</v>
      </c>
      <c r="D19" s="70" t="str">
        <f>IFERROR(VLOOKUP($A19,Entries!$A:$F,6,FALSE),"")</f>
        <v>Wye Valley</v>
      </c>
      <c r="E19" s="71">
        <f>IF(SUMIF('DR (80)'!$A:$A,$A19,'DR (80)'!$D:$D)=0,"",SUMIF('DR (80)'!$A:$A,$A19,'DR (80)'!$D:$D))</f>
        <v>27.3</v>
      </c>
      <c r="F19" s="72">
        <f>IFERROR(VLOOKUP(A19,'SJ (80)'!A:D,4,FALSE),"")</f>
        <v>1</v>
      </c>
      <c r="G19" s="71">
        <f>IFERROR(VLOOKUP(A19,'XCT (80)'!A:D,4,FALSE),"")</f>
        <v>0</v>
      </c>
      <c r="H19" s="73">
        <f>IF(G19=0,SUMIF('XCT (80)'!A:A,$A19,'XCT (80)'!B:B),"")</f>
        <v>4.05</v>
      </c>
      <c r="I19" s="72">
        <f>IFERROR(VLOOKUP(A19,'XC (80)'!A:B,2,FALSE),"")</f>
        <v>0</v>
      </c>
      <c r="J19" s="71">
        <f t="shared" si="2"/>
        <v>28.3</v>
      </c>
      <c r="K19" s="74">
        <f t="shared" si="0"/>
        <v>6</v>
      </c>
    </row>
    <row r="20" spans="1:11" s="64" customFormat="1" ht="27.6" customHeight="1" x14ac:dyDescent="0.2">
      <c r="A20" s="69">
        <v>118</v>
      </c>
      <c r="B20" s="70" t="str">
        <f>IFERROR(VLOOKUP($A20,Entries!$A:$F,4,FALSE),"")</f>
        <v>Jess Blackford</v>
      </c>
      <c r="C20" s="70" t="str">
        <f>IFERROR(VLOOKUP($A20,Entries!$A:$F,5,FALSE),"")</f>
        <v>Redbarn Cruise</v>
      </c>
      <c r="D20" s="70" t="str">
        <f>IFERROR(VLOOKUP($A20,Entries!$A:$F,6,FALSE),"")</f>
        <v>Vale of Usk Red</v>
      </c>
      <c r="E20" s="71">
        <f>IF(SUMIF('DR (80)'!$A:$A,$A20,'DR (80)'!$D:$D)=0,"",SUMIF('DR (80)'!$A:$A,$A20,'DR (80)'!$D:$D))</f>
        <v>37.5</v>
      </c>
      <c r="F20" s="72">
        <f>IFERROR(VLOOKUP(A20,'SJ (80)'!A:D,4,FALSE),"")</f>
        <v>4</v>
      </c>
      <c r="G20" s="71">
        <f>IFERROR(VLOOKUP(A20,'XCT (80)'!A:D,4,FALSE),"")</f>
        <v>-1.6</v>
      </c>
      <c r="H20" s="73" t="str">
        <f>IF(G20=0,SUMIF('XCT (80)'!A:A,$A20,'XCT (80)'!B:B),"")</f>
        <v/>
      </c>
      <c r="I20" s="72">
        <f>IFERROR(VLOOKUP(A20,'XC (80)'!A:B,2,FALSE),"")</f>
        <v>0</v>
      </c>
      <c r="J20" s="71">
        <f t="shared" si="1"/>
        <v>43.1</v>
      </c>
      <c r="K20" s="74">
        <f t="shared" si="0"/>
        <v>16</v>
      </c>
    </row>
    <row r="21" spans="1:11" s="64" customFormat="1" ht="27.6" customHeight="1" x14ac:dyDescent="0.2">
      <c r="A21" s="69">
        <v>119</v>
      </c>
      <c r="B21" s="70" t="str">
        <f>IFERROR(VLOOKUP($A21,Entries!$A:$F,4,FALSE),"")</f>
        <v>Hannah Adams</v>
      </c>
      <c r="C21" s="70" t="str">
        <f>IFERROR(VLOOKUP($A21,Entries!$A:$F,5,FALSE),"")</f>
        <v>Belle Isle Zeto</v>
      </c>
      <c r="D21" s="70" t="str">
        <f>IFERROR(VLOOKUP($A21,Entries!$A:$F,6,FALSE),"")</f>
        <v>Vale of Usk Red</v>
      </c>
      <c r="E21" s="71">
        <f>IF(SUMIF('DR (80)'!$A:$A,$A21,'DR (80)'!$D:$D)=0,"",SUMIF('DR (80)'!$A:$A,$A21,'DR (80)'!$D:$D))</f>
        <v>30.5</v>
      </c>
      <c r="F21" s="72">
        <f>IFERROR(VLOOKUP(A21,'SJ (80)'!A:D,4,FALSE),"")</f>
        <v>0</v>
      </c>
      <c r="G21" s="71">
        <f>IFERROR(VLOOKUP(A21,'XCT (80)'!A:D,4,FALSE),"")</f>
        <v>8.8000000000000007</v>
      </c>
      <c r="H21" s="73" t="str">
        <f>IF(G21=0,SUMIF('XCT (80)'!A:A,$A21,'XCT (80)'!B:B),"")</f>
        <v/>
      </c>
      <c r="I21" s="72" t="str">
        <f>IFERROR(VLOOKUP(A21,'XC (80)'!A:B,2,FALSE),"")</f>
        <v>E</v>
      </c>
      <c r="J21" s="71" t="str">
        <f t="shared" si="1"/>
        <v>E</v>
      </c>
      <c r="K21" s="74" t="str">
        <f t="shared" si="0"/>
        <v/>
      </c>
    </row>
    <row r="22" spans="1:11" s="64" customFormat="1" ht="27.6" customHeight="1" x14ac:dyDescent="0.2">
      <c r="A22" s="69">
        <v>120</v>
      </c>
      <c r="B22" s="70" t="str">
        <f>IFERROR(VLOOKUP($A22,Entries!$A:$F,4,FALSE),"")</f>
        <v>Ellen Morgan</v>
      </c>
      <c r="C22" s="70" t="str">
        <f>IFERROR(VLOOKUP($A22,Entries!$A:$F,5,FALSE),"")</f>
        <v>Pencwm Red Prince</v>
      </c>
      <c r="D22" s="70" t="str">
        <f>IFERROR(VLOOKUP($A22,Entries!$A:$F,6,FALSE),"")</f>
        <v>Vale of Usk Red</v>
      </c>
      <c r="E22" s="71">
        <f>IF(SUMIF('DR (80)'!$A:$A,$A22,'DR (80)'!$D:$D)=0,"",SUMIF('DR (80)'!$A:$A,$A22,'DR (80)'!$D:$D))</f>
        <v>21.3</v>
      </c>
      <c r="F22" s="72">
        <f>IFERROR(VLOOKUP(A22,'SJ (80)'!A:D,4,FALSE),"")</f>
        <v>8</v>
      </c>
      <c r="G22" s="71">
        <f>IFERROR(VLOOKUP(A22,'XCT (80)'!A:D,4,FALSE),"")</f>
        <v>6</v>
      </c>
      <c r="H22" s="73" t="str">
        <f>IF(G22=0,SUMIF('XCT (80)'!A:A,$A22,'XCT (80)'!B:B),"")</f>
        <v/>
      </c>
      <c r="I22" s="72">
        <f>IFERROR(VLOOKUP(A22,'XC (80)'!A:B,2,FALSE),"")</f>
        <v>0</v>
      </c>
      <c r="J22" s="71">
        <f t="shared" si="1"/>
        <v>35.299999999999997</v>
      </c>
      <c r="K22" s="74">
        <f t="shared" si="0"/>
        <v>10</v>
      </c>
    </row>
    <row r="23" spans="1:11" s="64" customFormat="1" ht="27.6" customHeight="1" x14ac:dyDescent="0.2">
      <c r="A23" s="69">
        <v>121</v>
      </c>
      <c r="B23" s="70" t="str">
        <f>IFERROR(VLOOKUP($A23,Entries!$A:$F,4,FALSE),"")</f>
        <v>Julie Lees</v>
      </c>
      <c r="C23" s="70" t="str">
        <f>IFERROR(VLOOKUP($A23,Entries!$A:$F,5,FALSE),"")</f>
        <v>Goldquest</v>
      </c>
      <c r="D23" s="70" t="str">
        <f>IFERROR(VLOOKUP($A23,Entries!$A:$F,6,FALSE),"")</f>
        <v>Vale of Usk Red</v>
      </c>
      <c r="E23" s="71">
        <f>IF(SUMIF('DR (80)'!$A:$A,$A23,'DR (80)'!$D:$D)=0,"",SUMIF('DR (80)'!$A:$A,$A23,'DR (80)'!$D:$D))</f>
        <v>22.8</v>
      </c>
      <c r="F23" s="72">
        <f>IFERROR(VLOOKUP(A23,'SJ (80)'!A:D,4,FALSE),"")</f>
        <v>0</v>
      </c>
      <c r="G23" s="71">
        <f>IFERROR(VLOOKUP(A23,'XCT (80)'!A:D,4,FALSE),"")</f>
        <v>2.8</v>
      </c>
      <c r="H23" s="73" t="str">
        <f>IF(G23=0,SUMIF('XCT (80)'!A:A,$A23,'XCT (80)'!B:B),"")</f>
        <v/>
      </c>
      <c r="I23" s="72">
        <f>IFERROR(VLOOKUP(A23,'XC (80)'!A:B,2,FALSE),"")</f>
        <v>0</v>
      </c>
      <c r="J23" s="71">
        <f t="shared" si="1"/>
        <v>25.6</v>
      </c>
      <c r="K23" s="74">
        <f t="shared" si="0"/>
        <v>3</v>
      </c>
    </row>
    <row r="24" spans="1:11" s="64" customFormat="1" ht="27.6" customHeight="1" x14ac:dyDescent="0.2">
      <c r="A24" s="69">
        <v>122</v>
      </c>
      <c r="B24" s="70" t="str">
        <f>IFERROR(VLOOKUP($A24,Entries!$A:$F,4,FALSE),"")</f>
        <v>Jo Anne Watts</v>
      </c>
      <c r="C24" s="70" t="str">
        <f>IFERROR(VLOOKUP($A24,Entries!$A:$F,5,FALSE),"")</f>
        <v>Erika RR</v>
      </c>
      <c r="D24" s="70" t="str">
        <f>IFERROR(VLOOKUP($A24,Entries!$A:$F,6,FALSE),"")</f>
        <v>Llantwit Major</v>
      </c>
      <c r="E24" s="71">
        <f>IF(SUMIF('DR (80)'!$A:$A,$A24,'DR (80)'!$D:$D)=0,"",SUMIF('DR (80)'!$A:$A,$A24,'DR (80)'!$D:$D))</f>
        <v>41.8</v>
      </c>
      <c r="F24" s="72">
        <f>IFERROR(VLOOKUP(A24,'SJ (80)'!A:D,4,FALSE),"")</f>
        <v>0</v>
      </c>
      <c r="G24" s="71">
        <f>IFERROR(VLOOKUP(A24,'XCT (80)'!A:D,4,FALSE),"")</f>
        <v>8</v>
      </c>
      <c r="H24" s="73" t="str">
        <f>IF(G24=0,SUMIF('XCT (80)'!A:A,$A24,'XCT (80)'!B:B),"")</f>
        <v/>
      </c>
      <c r="I24" s="72">
        <f>IFERROR(VLOOKUP(A24,'XC (80)'!A:B,2,FALSE),"")</f>
        <v>0</v>
      </c>
      <c r="J24" s="71">
        <f t="shared" si="1"/>
        <v>49.8</v>
      </c>
      <c r="K24" s="74">
        <f t="shared" si="0"/>
        <v>20</v>
      </c>
    </row>
    <row r="25" spans="1:11" s="64" customFormat="1" ht="27.6" customHeight="1" x14ac:dyDescent="0.15">
      <c r="A25" s="69">
        <v>123</v>
      </c>
      <c r="B25" s="70" t="str">
        <f>IFERROR(VLOOKUP($A25,Entries!$A:$F,4,FALSE),"")</f>
        <v>Sian David</v>
      </c>
      <c r="C25" s="70" t="str">
        <f>IFERROR(VLOOKUP($A25,Entries!$A:$F,5,FALSE),"")</f>
        <v>KMS Lady Montague</v>
      </c>
      <c r="D25" s="70" t="str">
        <f>IFERROR(VLOOKUP($A25,Entries!$A:$F,6,FALSE),"")</f>
        <v>Llantwit Major</v>
      </c>
      <c r="E25" s="71" t="str">
        <f>IF(SUMIF('DR (80)'!$A:$A,$A25,'DR (80)'!$D:$D)=0,"",SUMIF('DR (80)'!$A:$A,$A25,'DR (80)'!$D:$D))</f>
        <v/>
      </c>
      <c r="F25" s="72" t="str">
        <f>IFERROR(VLOOKUP(A25,'SJ (80)'!A:D,4,FALSE),"")</f>
        <v/>
      </c>
      <c r="G25" s="71" t="str">
        <f>IFERROR(VLOOKUP(A25,'XCT (80)'!A:D,4,FALSE),"")</f>
        <v/>
      </c>
      <c r="H25" s="73" t="str">
        <f>IF(G25=0,SUMIF('XCT (80)'!A:A,$A25,'XCT (80)'!B:B),"")</f>
        <v/>
      </c>
      <c r="I25" s="72" t="str">
        <f>IFERROR(VLOOKUP(A25,'XC (80)'!A:B,2,FALSE),"")</f>
        <v/>
      </c>
      <c r="J25" s="71" t="s">
        <v>287</v>
      </c>
      <c r="K25" s="74" t="str">
        <f t="shared" si="0"/>
        <v/>
      </c>
    </row>
    <row r="26" spans="1:11" s="64" customFormat="1" ht="27.6" customHeight="1" x14ac:dyDescent="0.2">
      <c r="A26" s="69">
        <v>124</v>
      </c>
      <c r="B26" s="70" t="str">
        <f>IFERROR(VLOOKUP($A26,Entries!$A:$F,4,FALSE),"")</f>
        <v>Hannah Osborn</v>
      </c>
      <c r="C26" s="70" t="str">
        <f>IFERROR(VLOOKUP($A26,Entries!$A:$F,5,FALSE),"")</f>
        <v>Clearistown Luigi</v>
      </c>
      <c r="D26" s="70" t="str">
        <f>IFERROR(VLOOKUP($A26,Entries!$A:$F,6,FALSE),"")</f>
        <v>Llantwit Major</v>
      </c>
      <c r="E26" s="71">
        <f>IF(SUMIF('DR (80)'!$A:$A,$A26,'DR (80)'!$D:$D)=0,"",SUMIF('DR (80)'!$A:$A,$A26,'DR (80)'!$D:$D))</f>
        <v>30</v>
      </c>
      <c r="F26" s="72">
        <f>IFERROR(VLOOKUP(A26,'SJ (80)'!A:D,4,FALSE),"")</f>
        <v>0</v>
      </c>
      <c r="G26" s="71">
        <f>IFERROR(VLOOKUP(A26,'XCT (80)'!A:D,4,FALSE),"")</f>
        <v>6.8</v>
      </c>
      <c r="H26" s="73" t="str">
        <f>IF(G26=0,SUMIF('XCT (80)'!A:A,$A26,'XCT (80)'!B:B),"")</f>
        <v/>
      </c>
      <c r="I26" s="72">
        <f>IFERROR(VLOOKUP(A26,'XC (80)'!A:B,2,FALSE),"")</f>
        <v>0</v>
      </c>
      <c r="J26" s="71">
        <f t="shared" si="1"/>
        <v>36.799999999999997</v>
      </c>
      <c r="K26" s="74">
        <f t="shared" si="0"/>
        <v>11</v>
      </c>
    </row>
    <row r="27" spans="1:11" s="64" customFormat="1" ht="27.6" customHeight="1" x14ac:dyDescent="0.2">
      <c r="A27" s="69">
        <v>125</v>
      </c>
      <c r="B27" s="70">
        <f>IFERROR(VLOOKUP($A27,Entries!$A:$F,4,FALSE),"")</f>
        <v>0</v>
      </c>
      <c r="C27" s="70" t="str">
        <f>IFERROR(VLOOKUP($A27,Entries!$A:$F,5,FALSE),"")</f>
        <v>TBC</v>
      </c>
      <c r="D27" s="70" t="str">
        <f>IFERROR(VLOOKUP($A27,Entries!$A:$F,6,FALSE),"")</f>
        <v>Llantwit Major</v>
      </c>
      <c r="E27" s="71" t="str">
        <f>IF(SUMIF('DR (80)'!$A:$A,$A27,'DR (80)'!$D:$D)=0,"",SUMIF('DR (80)'!$A:$A,$A27,'DR (80)'!$D:$D))</f>
        <v/>
      </c>
      <c r="F27" s="72" t="str">
        <f>IFERROR(VLOOKUP(A27,'SJ (80)'!A:D,4,FALSE),"")</f>
        <v/>
      </c>
      <c r="G27" s="71" t="str">
        <f>IFERROR(VLOOKUP(A27,'XCT (80)'!A:D,4,FALSE),"")</f>
        <v/>
      </c>
      <c r="H27" s="73" t="str">
        <f>IF(G27=0,SUMIF('XCT (80)'!A:A,$A27,'XCT (80)'!B:B),"")</f>
        <v/>
      </c>
      <c r="I27" s="72" t="str">
        <f>IFERROR(VLOOKUP(A27,'XC (80)'!A:B,2,FALSE),"")</f>
        <v/>
      </c>
      <c r="J27" s="71" t="s">
        <v>287</v>
      </c>
      <c r="K27" s="74" t="str">
        <f t="shared" si="0"/>
        <v/>
      </c>
    </row>
    <row r="28" spans="1:11" s="64" customFormat="1" ht="27.6" customHeight="1" x14ac:dyDescent="0.2">
      <c r="A28" s="69">
        <v>126</v>
      </c>
      <c r="B28" s="70" t="str">
        <f>IFERROR(VLOOKUP($A28,Entries!$A:$F,4,FALSE),"")</f>
        <v>Sophie Charles</v>
      </c>
      <c r="C28" s="70" t="str">
        <f>IFERROR(VLOOKUP($A28,Entries!$A:$F,5,FALSE),"")</f>
        <v>Monnington Elite</v>
      </c>
      <c r="D28" s="70" t="str">
        <f>IFERROR(VLOOKUP($A28,Entries!$A:$F,6,FALSE),"")</f>
        <v>Hereford Owls</v>
      </c>
      <c r="E28" s="71">
        <f>IF(SUMIF('DR (80)'!$A:$A,$A28,'DR (80)'!$D:$D)=0,"",SUMIF('DR (80)'!$A:$A,$A28,'DR (80)'!$D:$D))</f>
        <v>33.799999999999997</v>
      </c>
      <c r="F28" s="72">
        <f>IFERROR(VLOOKUP(A28,'SJ (80)'!A:D,4,FALSE),"")</f>
        <v>0</v>
      </c>
      <c r="G28" s="71">
        <f>IFERROR(VLOOKUP(A28,'XCT (80)'!A:D,4,FALSE),"")</f>
        <v>9.6</v>
      </c>
      <c r="H28" s="73" t="str">
        <f>IF(G28=0,SUMIF('XCT (80)'!A:A,$A28,'XCT (80)'!B:B),"")</f>
        <v/>
      </c>
      <c r="I28" s="72">
        <f>IFERROR(VLOOKUP(A28,'XC (80)'!A:B,2,FALSE),"")</f>
        <v>0</v>
      </c>
      <c r="J28" s="71">
        <f t="shared" si="1"/>
        <v>43.4</v>
      </c>
      <c r="K28" s="74">
        <f t="shared" si="0"/>
        <v>17</v>
      </c>
    </row>
    <row r="29" spans="1:11" s="64" customFormat="1" ht="27.6" customHeight="1" x14ac:dyDescent="0.2">
      <c r="A29" s="69">
        <v>127</v>
      </c>
      <c r="B29" s="70" t="str">
        <f>IFERROR(VLOOKUP($A29,Entries!$A:$F,4,FALSE),"")</f>
        <v>Helen Lipscomb</v>
      </c>
      <c r="C29" s="70" t="str">
        <f>IFERROR(VLOOKUP($A29,Entries!$A:$F,5,FALSE),"")</f>
        <v>Travis</v>
      </c>
      <c r="D29" s="70" t="str">
        <f>IFERROR(VLOOKUP($A29,Entries!$A:$F,6,FALSE),"")</f>
        <v>Hereford Owls</v>
      </c>
      <c r="E29" s="71">
        <f>IF(SUMIF('DR (80)'!$A:$A,$A29,'DR (80)'!$D:$D)=0,"",SUMIF('DR (80)'!$A:$A,$A29,'DR (80)'!$D:$D))</f>
        <v>23.5</v>
      </c>
      <c r="F29" s="72">
        <f>IFERROR(VLOOKUP(A29,'SJ (80)'!A:D,4,FALSE),"")</f>
        <v>0</v>
      </c>
      <c r="G29" s="71">
        <f>IFERROR(VLOOKUP(A29,'XCT (80)'!A:D,4,FALSE),"")</f>
        <v>16.399999999999999</v>
      </c>
      <c r="H29" s="73" t="str">
        <f>IF(G29=0,SUMIF('XCT (80)'!A:A,$A29,'XCT (80)'!B:B),"")</f>
        <v/>
      </c>
      <c r="I29" s="72">
        <f>IFERROR(VLOOKUP(A29,'XC (80)'!A:B,2,FALSE),"")</f>
        <v>0</v>
      </c>
      <c r="J29" s="71">
        <f t="shared" ref="J29:J32" si="3">IF(F29="E","E",IF(I29="E","E",IF(F29="R","R",IF(I29="R","R",SUM(E29:F29,I29)+IF(G29="",0,IF(G29&gt;0,G29,-G29))))))</f>
        <v>39.9</v>
      </c>
      <c r="K29" s="74">
        <f t="shared" si="0"/>
        <v>14</v>
      </c>
    </row>
    <row r="30" spans="1:11" s="64" customFormat="1" ht="27.6" customHeight="1" x14ac:dyDescent="0.2">
      <c r="A30" s="69">
        <v>128</v>
      </c>
      <c r="B30" s="70" t="str">
        <f>IFERROR(VLOOKUP($A30,Entries!$A:$F,4,FALSE),"")</f>
        <v>Sarah Broom</v>
      </c>
      <c r="C30" s="70" t="str">
        <f>IFERROR(VLOOKUP($A30,Entries!$A:$F,5,FALSE),"")</f>
        <v>Ardnaglass Lad</v>
      </c>
      <c r="D30" s="70" t="str">
        <f>IFERROR(VLOOKUP($A30,Entries!$A:$F,6,FALSE),"")</f>
        <v>Hereford Owls</v>
      </c>
      <c r="E30" s="71">
        <f>IF(SUMIF('DR (80)'!$A:$A,$A30,'DR (80)'!$D:$D)=0,"",SUMIF('DR (80)'!$A:$A,$A30,'DR (80)'!$D:$D))</f>
        <v>43.5</v>
      </c>
      <c r="F30" s="72">
        <f>IFERROR(VLOOKUP(A30,'SJ (80)'!A:D,4,FALSE),"")</f>
        <v>0</v>
      </c>
      <c r="G30" s="71">
        <f>IFERROR(VLOOKUP(A30,'XCT (80)'!A:D,4,FALSE),"")</f>
        <v>-2.4</v>
      </c>
      <c r="H30" s="73" t="str">
        <f>IF(G30=0,SUMIF('XCT (80)'!A:A,$A30,'XCT (80)'!B:B),"")</f>
        <v/>
      </c>
      <c r="I30" s="72">
        <f>IFERROR(VLOOKUP(A30,'XC (80)'!A:B,2,FALSE),"")</f>
        <v>0</v>
      </c>
      <c r="J30" s="71">
        <f t="shared" si="3"/>
        <v>45.9</v>
      </c>
      <c r="K30" s="74">
        <f t="shared" si="0"/>
        <v>19</v>
      </c>
    </row>
    <row r="31" spans="1:11" s="64" customFormat="1" ht="27.6" customHeight="1" x14ac:dyDescent="0.2">
      <c r="A31" s="69">
        <v>129</v>
      </c>
      <c r="B31" s="70" t="str">
        <f>IFERROR(VLOOKUP($A31,Entries!$A:$F,4,FALSE),"")</f>
        <v>Phil Norrish</v>
      </c>
      <c r="C31" s="70" t="str">
        <f>IFERROR(VLOOKUP($A31,Entries!$A:$F,5,FALSE),"")</f>
        <v>Kellistown Cavalier</v>
      </c>
      <c r="D31" s="70" t="str">
        <f>IFERROR(VLOOKUP($A31,Entries!$A:$F,6,FALSE),"")</f>
        <v>Hereford Owls</v>
      </c>
      <c r="E31" s="71">
        <f>IF(SUMIF('DR (80)'!$A:$A,$A31,'DR (80)'!$D:$D)=0,"",SUMIF('DR (80)'!$A:$A,$A31,'DR (80)'!$D:$D))</f>
        <v>20</v>
      </c>
      <c r="F31" s="72">
        <f>IFERROR(VLOOKUP(A31,'SJ (80)'!A:D,4,FALSE),"")</f>
        <v>0</v>
      </c>
      <c r="G31" s="71">
        <f>IFERROR(VLOOKUP(A31,'XCT (80)'!A:D,4,FALSE),"")</f>
        <v>0</v>
      </c>
      <c r="H31" s="73">
        <f>IF(G31=0,SUMIF('XCT (80)'!A:A,$A31,'XCT (80)'!B:B),"")</f>
        <v>4.13</v>
      </c>
      <c r="I31" s="72">
        <f>IFERROR(VLOOKUP(A31,'XC (80)'!A:B,2,FALSE),"")</f>
        <v>0</v>
      </c>
      <c r="J31" s="71">
        <f t="shared" si="3"/>
        <v>20</v>
      </c>
      <c r="K31" s="74">
        <f t="shared" si="0"/>
        <v>2</v>
      </c>
    </row>
    <row r="32" spans="1:11" s="64" customFormat="1" ht="27.6" customHeight="1" x14ac:dyDescent="0.2">
      <c r="A32" s="69">
        <v>130</v>
      </c>
      <c r="B32" s="70" t="str">
        <f>IFERROR(VLOOKUP($A32,Entries!$A:$F,4,FALSE),"")</f>
        <v>Donna Harris</v>
      </c>
      <c r="C32" s="70" t="str">
        <f>IFERROR(VLOOKUP($A32,Entries!$A:$F,5,FALSE),"")</f>
        <v>Token Rose</v>
      </c>
      <c r="D32" s="70" t="str">
        <f>IFERROR(VLOOKUP($A32,Entries!$A:$F,6,FALSE),"")</f>
        <v>Vale of Usk Blue</v>
      </c>
      <c r="E32" s="71">
        <f>IF(SUMIF('DR (80)'!$A:$A,$A32,'DR (80)'!$D:$D)=0,"",SUMIF('DR (80)'!$A:$A,$A32,'DR (80)'!$D:$D))</f>
        <v>18</v>
      </c>
      <c r="F32" s="72">
        <f>IFERROR(VLOOKUP(A32,'SJ (80)'!A:D,4,FALSE),"")</f>
        <v>0</v>
      </c>
      <c r="G32" s="71">
        <f>IFERROR(VLOOKUP(A32,'XCT (80)'!A:D,4,FALSE),"")</f>
        <v>0.4</v>
      </c>
      <c r="H32" s="73" t="str">
        <f>IF(G32=0,SUMIF('XCT (80)'!A:A,$A32,'XCT (80)'!B:B),"")</f>
        <v/>
      </c>
      <c r="I32" s="72" t="str">
        <f>IFERROR(VLOOKUP(A32,'XC (80)'!A:B,2,FALSE),"")</f>
        <v>E</v>
      </c>
      <c r="J32" s="71" t="str">
        <f t="shared" si="3"/>
        <v>E</v>
      </c>
      <c r="K32" s="74" t="str">
        <f t="shared" si="0"/>
        <v/>
      </c>
    </row>
    <row r="33" spans="1:11" s="64" customFormat="1" ht="27.6" customHeight="1" x14ac:dyDescent="0.2">
      <c r="A33" s="69">
        <v>131</v>
      </c>
      <c r="B33" s="70" t="str">
        <f>IFERROR(VLOOKUP($A33,Entries!$A:$F,4,FALSE),"")</f>
        <v>Natalie Parsons</v>
      </c>
      <c r="C33" s="70" t="str">
        <f>IFERROR(VLOOKUP($A33,Entries!$A:$F,5,FALSE),"")</f>
        <v>My Diamond Rose</v>
      </c>
      <c r="D33" s="70" t="str">
        <f>IFERROR(VLOOKUP($A33,Entries!$A:$F,6,FALSE),"")</f>
        <v>Vale of Usk Blue</v>
      </c>
      <c r="E33" s="71">
        <f>IF(SUMIF('DR (80)'!$A:$A,$A33,'DR (80)'!$D:$D)=0,"",SUMIF('DR (80)'!$A:$A,$A33,'DR (80)'!$D:$D))</f>
        <v>25.3</v>
      </c>
      <c r="F33" s="72">
        <f>IFERROR(VLOOKUP(A33,'SJ (80)'!A:D,4,FALSE),"")</f>
        <v>0</v>
      </c>
      <c r="G33" s="71">
        <f>IFERROR(VLOOKUP(A33,'XCT (80)'!A:D,4,FALSE),"")</f>
        <v>2.4</v>
      </c>
      <c r="H33" s="73" t="str">
        <f>IF(G33=0,SUMIF('XCT (80)'!A:A,$A33,'XCT (80)'!B:B),"")</f>
        <v/>
      </c>
      <c r="I33" s="72">
        <f>IFERROR(VLOOKUP(A33,'XC (80)'!A:B,2,FALSE),"")</f>
        <v>0</v>
      </c>
      <c r="J33" s="71">
        <f t="shared" si="1"/>
        <v>27.7</v>
      </c>
      <c r="K33" s="74">
        <f t="shared" si="0"/>
        <v>5</v>
      </c>
    </row>
    <row r="34" spans="1:11" s="64" customFormat="1" ht="27.6" customHeight="1" x14ac:dyDescent="0.2">
      <c r="A34" s="69">
        <v>132</v>
      </c>
      <c r="B34" s="70" t="str">
        <f>IFERROR(VLOOKUP($A34,Entries!$A:$F,4,FALSE),"")</f>
        <v>Sarah Canning</v>
      </c>
      <c r="C34" s="70" t="str">
        <f>IFERROR(VLOOKUP($A34,Entries!$A:$F,5,FALSE),"")</f>
        <v>Johnny Knoxville</v>
      </c>
      <c r="D34" s="70" t="str">
        <f>IFERROR(VLOOKUP($A34,Entries!$A:$F,6,FALSE),"")</f>
        <v>Vale of Usk Blue</v>
      </c>
      <c r="E34" s="71">
        <f>IF(SUMIF('DR (80)'!$A:$A,$A34,'DR (80)'!$D:$D)=0,"",SUMIF('DR (80)'!$A:$A,$A34,'DR (80)'!$D:$D))</f>
        <v>20.8</v>
      </c>
      <c r="F34" s="72">
        <f>IFERROR(VLOOKUP(A34,'SJ (80)'!A:D,4,FALSE),"")</f>
        <v>8</v>
      </c>
      <c r="G34" s="71">
        <f>IFERROR(VLOOKUP(A34,'XCT (80)'!A:D,4,FALSE),"")</f>
        <v>0</v>
      </c>
      <c r="H34" s="73">
        <f>IF(G34=0,SUMIF('XCT (80)'!A:A,$A34,'XCT (80)'!B:B),"")</f>
        <v>4.1399999999999997</v>
      </c>
      <c r="I34" s="72">
        <f>IFERROR(VLOOKUP(A34,'XC (80)'!A:B,2,FALSE),"")</f>
        <v>0</v>
      </c>
      <c r="J34" s="71">
        <f t="shared" si="1"/>
        <v>28.8</v>
      </c>
      <c r="K34" s="74">
        <f t="shared" si="0"/>
        <v>7</v>
      </c>
    </row>
    <row r="35" spans="1:11" s="64" customFormat="1" ht="27.6" customHeight="1" x14ac:dyDescent="0.2">
      <c r="A35" s="69">
        <v>133</v>
      </c>
      <c r="B35" s="70" t="str">
        <f>IFERROR(VLOOKUP($A35,Entries!$A:$F,4,FALSE),"")</f>
        <v>Joanne Tooze</v>
      </c>
      <c r="C35" s="70" t="str">
        <f>IFERROR(VLOOKUP($A35,Entries!$A:$F,5,FALSE),"")</f>
        <v>Wild West</v>
      </c>
      <c r="D35" s="70" t="str">
        <f>IFERROR(VLOOKUP($A35,Entries!$A:$F,6,FALSE),"")</f>
        <v>Vale of Usk Blue</v>
      </c>
      <c r="E35" s="71">
        <f>IF(SUMIF('DR (80)'!$A:$A,$A35,'DR (80)'!$D:$D)=0,"",SUMIF('DR (80)'!$A:$A,$A35,'DR (80)'!$D:$D))</f>
        <v>33.799999999999997</v>
      </c>
      <c r="F35" s="72">
        <f>IFERROR(VLOOKUP(A35,'SJ (80)'!A:D,4,FALSE),"")</f>
        <v>0</v>
      </c>
      <c r="G35" s="71">
        <f>IFERROR(VLOOKUP(A35,'XCT (80)'!A:D,4,FALSE),"")</f>
        <v>30</v>
      </c>
      <c r="H35" s="73" t="str">
        <f>IF(G35=0,SUMIF('XCT (80)'!A:A,$A35,'XCT (80)'!B:B),"")</f>
        <v/>
      </c>
      <c r="I35" s="72">
        <f>IFERROR(VLOOKUP(A35,'XC (80)'!A:B,2,FALSE),"")</f>
        <v>0</v>
      </c>
      <c r="J35" s="71">
        <f t="shared" si="1"/>
        <v>63.8</v>
      </c>
      <c r="K35" s="74">
        <f t="shared" si="0"/>
        <v>24</v>
      </c>
    </row>
    <row r="36" spans="1:11" s="64" customFormat="1" ht="27.6" customHeight="1" x14ac:dyDescent="0.2">
      <c r="A36" s="69">
        <v>134</v>
      </c>
      <c r="B36" s="70" t="str">
        <f>IFERROR(VLOOKUP($A36,Entries!$A:$F,4,FALSE),"")</f>
        <v>Louise Aram</v>
      </c>
      <c r="C36" s="70" t="str">
        <f>IFERROR(VLOOKUP($A36,Entries!$A:$F,5,FALSE),"")</f>
        <v>Mackason</v>
      </c>
      <c r="D36" s="70" t="str">
        <f>IFERROR(VLOOKUP($A36,Entries!$A:$F,6,FALSE),"")</f>
        <v>Rudry Village</v>
      </c>
      <c r="E36" s="71">
        <f>IF(SUMIF('DR (80)'!$A:$A,$A36,'DR (80)'!$D:$D)=0,"",SUMIF('DR (80)'!$A:$A,$A36,'DR (80)'!$D:$D))</f>
        <v>35.299999999999997</v>
      </c>
      <c r="F36" s="72" t="str">
        <f>IFERROR(VLOOKUP(A36,'SJ (80)'!A:D,4,FALSE),"")</f>
        <v>E</v>
      </c>
      <c r="G36" s="71" t="str">
        <f>IFERROR(VLOOKUP(A36,'XCT (80)'!A:D,4,FALSE),"")</f>
        <v/>
      </c>
      <c r="H36" s="73" t="str">
        <f>IF(G36=0,SUMIF('XCT (80)'!A:A,$A36,'XCT (80)'!B:B),"")</f>
        <v/>
      </c>
      <c r="I36" s="72" t="str">
        <f>IFERROR(VLOOKUP(A36,'XC (80)'!A:B,2,FALSE),"")</f>
        <v/>
      </c>
      <c r="J36" s="71" t="str">
        <f t="shared" si="1"/>
        <v>E</v>
      </c>
      <c r="K36" s="74" t="str">
        <f t="shared" si="0"/>
        <v/>
      </c>
    </row>
    <row r="37" spans="1:11" s="64" customFormat="1" ht="27.6" customHeight="1" x14ac:dyDescent="0.15">
      <c r="A37" s="69">
        <v>135</v>
      </c>
      <c r="B37" s="70">
        <f>IFERROR(VLOOKUP($A37,Entries!$A:$F,4,FALSE),"")</f>
        <v>0</v>
      </c>
      <c r="C37" s="70" t="str">
        <f>IFERROR(VLOOKUP($A37,Entries!$A:$F,5,FALSE),"")</f>
        <v>W/D - Lucia Preece - vet cert on way</v>
      </c>
      <c r="D37" s="70" t="str">
        <f>IFERROR(VLOOKUP($A37,Entries!$A:$F,6,FALSE),"")</f>
        <v>Rudry Village</v>
      </c>
      <c r="E37" s="71" t="str">
        <f>IF(SUMIF('DR (80)'!$A:$A,$A37,'DR (80)'!$D:$D)=0,"",SUMIF('DR (80)'!$A:$A,$A37,'DR (80)'!$D:$D))</f>
        <v/>
      </c>
      <c r="F37" s="72" t="str">
        <f>IFERROR(VLOOKUP(A37,'SJ (80)'!A:D,4,FALSE),"")</f>
        <v/>
      </c>
      <c r="G37" s="71" t="str">
        <f>IFERROR(VLOOKUP(A37,'XCT (80)'!A:D,4,FALSE),"")</f>
        <v/>
      </c>
      <c r="H37" s="73" t="str">
        <f>IF(G37=0,SUMIF('XCT (80)'!A:A,$A37,'XCT (80)'!B:B),"")</f>
        <v/>
      </c>
      <c r="I37" s="72" t="str">
        <f>IFERROR(VLOOKUP(A37,'XC (80)'!A:B,2,FALSE),"")</f>
        <v/>
      </c>
      <c r="J37" s="71" t="s">
        <v>287</v>
      </c>
      <c r="K37" s="74" t="str">
        <f t="shared" si="0"/>
        <v/>
      </c>
    </row>
  </sheetData>
  <conditionalFormatting sqref="A6:A11 A20:A28 A33:A37">
    <cfRule type="expression" dxfId="75" priority="5">
      <formula>A6=""</formula>
    </cfRule>
  </conditionalFormatting>
  <conditionalFormatting sqref="K1:K11 K20:K28 K33:K1048576">
    <cfRule type="duplicateValues" dxfId="74" priority="6"/>
  </conditionalFormatting>
  <conditionalFormatting sqref="A12:A19">
    <cfRule type="expression" dxfId="73" priority="3">
      <formula>A12=""</formula>
    </cfRule>
  </conditionalFormatting>
  <conditionalFormatting sqref="K12:K19">
    <cfRule type="duplicateValues" dxfId="72" priority="4"/>
  </conditionalFormatting>
  <conditionalFormatting sqref="A29:A32">
    <cfRule type="expression" dxfId="71" priority="1">
      <formula>A29=""</formula>
    </cfRule>
  </conditionalFormatting>
  <conditionalFormatting sqref="K29:K32">
    <cfRule type="duplicateValues" dxfId="70" priority="2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K7"/>
  <sheetViews>
    <sheetView topLeftCell="A3" zoomScale="90" zoomScaleNormal="90" workbookViewId="0">
      <pane ySplit="3" topLeftCell="A6" activePane="bottomLeft" state="frozen"/>
      <selection activeCell="G6" sqref="G6"/>
      <selection pane="bottomLeft" activeCell="E22" sqref="E22"/>
    </sheetView>
  </sheetViews>
  <sheetFormatPr defaultColWidth="9.14453125" defaultRowHeight="13.5" outlineLevelRow="1" x14ac:dyDescent="0.15"/>
  <cols>
    <col min="1" max="1" width="4.9765625" style="29" customWidth="1"/>
    <col min="2" max="3" width="18.5625" style="29" customWidth="1"/>
    <col min="4" max="4" width="17.890625" style="29" customWidth="1"/>
    <col min="5" max="5" width="6.9921875" style="38" customWidth="1"/>
    <col min="6" max="6" width="6.9921875" style="76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5" t="s">
        <v>98</v>
      </c>
      <c r="F3" s="29"/>
    </row>
    <row r="4" spans="1:11" ht="4.5" customHeight="1" x14ac:dyDescent="0.15">
      <c r="F4" s="29"/>
    </row>
    <row r="5" spans="1:11" s="68" customFormat="1" ht="27.6" customHeigh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7" t="s">
        <v>11</v>
      </c>
      <c r="F5" s="66" t="s">
        <v>9</v>
      </c>
      <c r="G5" s="66" t="s">
        <v>12</v>
      </c>
      <c r="H5" s="66" t="s">
        <v>16</v>
      </c>
      <c r="I5" s="66" t="s">
        <v>13</v>
      </c>
      <c r="J5" s="66" t="s">
        <v>10</v>
      </c>
      <c r="K5" s="66" t="s">
        <v>14</v>
      </c>
    </row>
    <row r="6" spans="1:11" s="64" customFormat="1" ht="27.6" customHeight="1" x14ac:dyDescent="0.2">
      <c r="A6" s="69">
        <v>101</v>
      </c>
      <c r="B6" s="70" t="str">
        <f>IFERROR(VLOOKUP($A6,Entries!$A:$F,4,FALSE),"")</f>
        <v>Stephanie Carter</v>
      </c>
      <c r="C6" s="70" t="str">
        <f>IFERROR(VLOOKUP($A6,Entries!$A:$F,5,FALSE),"")</f>
        <v>My Classy Dream</v>
      </c>
      <c r="D6" s="70" t="str">
        <f>IFERROR(VLOOKUP($A6,Entries!$A:$F,6,FALSE),"")</f>
        <v>Cotswold Edge</v>
      </c>
      <c r="E6" s="71">
        <f>IF(SUMIF('DR (80)'!$A:$A,$A6,'DR (80)'!$D:$D)=0,"",SUMIF('DR (80)'!$A:$A,$A6,'DR (80)'!$D:$D))</f>
        <v>27.8</v>
      </c>
      <c r="F6" s="72">
        <f>IFERROR(VLOOKUP(A6,'SJ (80)'!A:D,4,FALSE),"")</f>
        <v>0</v>
      </c>
      <c r="G6" s="71">
        <f>IFERROR(VLOOKUP(A6,'XCT (80)'!A:D,4,FALSE),"")</f>
        <v>0</v>
      </c>
      <c r="H6" s="73">
        <f>IF(G6=0,SUMIF('XCT (80)'!A:A,$A6,'XCT (80)'!B:B),"")</f>
        <v>4.17</v>
      </c>
      <c r="I6" s="72">
        <f>IFERROR(VLOOKUP(A6,'XC (80)'!A:B,2,FALSE),"")</f>
        <v>0</v>
      </c>
      <c r="J6" s="71">
        <f>IF(F6="E","E",IF(I6="E","E",IF(F6="R","R",IF(I6="R","R",SUM(E6:F6,I6)+IF(G6="",0,IF(G6&gt;0,G6,-G6))))))</f>
        <v>27.8</v>
      </c>
      <c r="K6" s="74">
        <f>IFERROR(RANK(J6,J$6:J$7,1),"")</f>
        <v>1</v>
      </c>
    </row>
    <row r="7" spans="1:11" s="64" customFormat="1" ht="27.6" customHeight="1" x14ac:dyDescent="0.2">
      <c r="A7" s="69">
        <v>102</v>
      </c>
      <c r="B7" s="70" t="str">
        <f>IFERROR(VLOOKUP($A7,Entries!$A:$F,4,FALSE),"")</f>
        <v>Helena Miller</v>
      </c>
      <c r="C7" s="70" t="str">
        <f>IFERROR(VLOOKUP($A7,Entries!$A:$F,5,FALSE),"")</f>
        <v>Fydo</v>
      </c>
      <c r="D7" s="70" t="str">
        <f>IFERROR(VLOOKUP($A7,Entries!$A:$F,6,FALSE),"")</f>
        <v>VWH</v>
      </c>
      <c r="E7" s="71">
        <f>IF(SUMIF('DR (80)'!$A:$A,$A7,'DR (80)'!$D:$D)=0,"",SUMIF('DR (80)'!$A:$A,$A7,'DR (80)'!$D:$D))</f>
        <v>25.8</v>
      </c>
      <c r="F7" s="72">
        <f>IFERROR(VLOOKUP(A7,'SJ (80)'!A:D,4,FALSE),"")</f>
        <v>0</v>
      </c>
      <c r="G7" s="71">
        <f>IFERROR(VLOOKUP(A7,'XCT (80)'!A:D,4,FALSE),"")</f>
        <v>4</v>
      </c>
      <c r="H7" s="73" t="str">
        <f>IF(G7=0,SUMIF('XCT (80)'!A:A,$A7,'XCT (80)'!B:B),"")</f>
        <v/>
      </c>
      <c r="I7" s="72">
        <f>IFERROR(VLOOKUP(A7,'XC (80)'!A:B,2,FALSE),"")</f>
        <v>0</v>
      </c>
      <c r="J7" s="71">
        <f t="shared" ref="J7" si="0">IF(F7="E","E",IF(I7="E","E",IF(F7="R","R",IF(I7="R","R",SUM(E7:F7,I7)+IF(G7="",0,IF(G7&gt;0,G7,-G7))))))</f>
        <v>29.8</v>
      </c>
      <c r="K7" s="74">
        <f>IFERROR(RANK(J7,J$6:J$7,1),"")</f>
        <v>2</v>
      </c>
    </row>
  </sheetData>
  <conditionalFormatting sqref="A6:A7">
    <cfRule type="expression" dxfId="69" priority="1">
      <formula>A6=""</formula>
    </cfRule>
  </conditionalFormatting>
  <conditionalFormatting sqref="K1:K1048576">
    <cfRule type="duplicateValues" dxfId="68" priority="2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K6"/>
  <sheetViews>
    <sheetView topLeftCell="A3" zoomScale="90" zoomScaleNormal="90" workbookViewId="0">
      <pane ySplit="3" topLeftCell="A6" activePane="bottomLeft" state="frozen"/>
      <selection activeCell="G6" sqref="G6"/>
      <selection pane="bottomLeft" activeCell="G27" sqref="G27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1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5" t="s">
        <v>99</v>
      </c>
      <c r="F3" s="29"/>
    </row>
    <row r="4" spans="1:11" ht="4.5" customHeight="1" x14ac:dyDescent="0.15">
      <c r="F4" s="29"/>
    </row>
    <row r="5" spans="1:11" s="68" customFormat="1" ht="27.6" customHeigh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7" t="s">
        <v>11</v>
      </c>
      <c r="F5" s="66" t="s">
        <v>9</v>
      </c>
      <c r="G5" s="66" t="s">
        <v>12</v>
      </c>
      <c r="H5" s="66" t="s">
        <v>16</v>
      </c>
      <c r="I5" s="66" t="s">
        <v>13</v>
      </c>
      <c r="J5" s="66" t="s">
        <v>10</v>
      </c>
      <c r="K5" s="66" t="s">
        <v>14</v>
      </c>
    </row>
    <row r="6" spans="1:11" s="64" customFormat="1" ht="27.6" customHeight="1" x14ac:dyDescent="0.2">
      <c r="A6" s="69">
        <v>103</v>
      </c>
      <c r="B6" s="70" t="str">
        <f>IFERROR(VLOOKUP($A6,Entries!$A:$F,4,FALSE),"")</f>
        <v>Emma Matthews</v>
      </c>
      <c r="C6" s="70" t="str">
        <f>IFERROR(VLOOKUP($A6,Entries!$A:$F,5,FALSE),"")</f>
        <v>Lord in Red</v>
      </c>
      <c r="D6" s="70" t="str">
        <f>IFERROR(VLOOKUP($A6,Entries!$A:$F,6,FALSE),"")</f>
        <v>Y Fenni</v>
      </c>
      <c r="E6" s="71">
        <f>IF(SUMIF('DR (80)'!$A:$A,$A6,'DR (80)'!$D:$D)=0,"",SUMIF('DR (80)'!$A:$A,$A6,'DR (80)'!$D:$D))</f>
        <v>28.8</v>
      </c>
      <c r="F6" s="72">
        <f>IFERROR(VLOOKUP(A6,'SJ (80)'!A:D,4,FALSE),"")</f>
        <v>17</v>
      </c>
      <c r="G6" s="71">
        <f>IFERROR(VLOOKUP(A6,'XCT (80)'!A:D,4,FALSE),"")</f>
        <v>4</v>
      </c>
      <c r="H6" s="73" t="str">
        <f>IF(G6=0,SUMIF('XCT (80)'!A:A,$A6,'XCT (80)'!B:B),"")</f>
        <v/>
      </c>
      <c r="I6" s="72">
        <f>IFERROR(VLOOKUP(A6,'XC (80)'!A:B,2,FALSE),"")</f>
        <v>0</v>
      </c>
      <c r="J6" s="71">
        <f>IF(F6="E","E",IF(I6="E","E",IF(F6="R","R",IF(I6="R","R",SUM(E6:F6,I6)+IF(G6="",0,IF(G6&gt;0,G6,-G6))))))</f>
        <v>49.8</v>
      </c>
      <c r="K6" s="74">
        <f>IFERROR(RANK(J6,J$6:J$6,1),"")</f>
        <v>1</v>
      </c>
    </row>
  </sheetData>
  <conditionalFormatting sqref="A6">
    <cfRule type="expression" dxfId="67" priority="5">
      <formula>A6=""</formula>
    </cfRule>
  </conditionalFormatting>
  <conditionalFormatting sqref="K1:K1048576">
    <cfRule type="duplicateValues" dxfId="66" priority="4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K7"/>
  <sheetViews>
    <sheetView topLeftCell="A3" zoomScale="90" zoomScaleNormal="90" workbookViewId="0">
      <pane ySplit="3" topLeftCell="A6" activePane="bottomLeft" state="frozen"/>
      <selection activeCell="E6" sqref="E6:I6"/>
      <selection pane="bottomLeft" activeCell="K10" sqref="K10"/>
    </sheetView>
  </sheetViews>
  <sheetFormatPr defaultColWidth="9.14453125" defaultRowHeight="13.5" outlineLevelRow="1" x14ac:dyDescent="0.15"/>
  <cols>
    <col min="1" max="1" width="4.9765625" style="29" customWidth="1"/>
    <col min="2" max="4" width="18.5625" style="29" customWidth="1"/>
    <col min="5" max="5" width="6.9921875" style="38" customWidth="1"/>
    <col min="6" max="6" width="6.9921875" style="1" customWidth="1"/>
    <col min="7" max="11" width="6.9921875" style="29" customWidth="1"/>
    <col min="12" max="16384" width="9.14453125" style="29"/>
  </cols>
  <sheetData>
    <row r="1" spans="1:11" hidden="1" outlineLevel="1" x14ac:dyDescent="0.15">
      <c r="G1" s="29" t="s">
        <v>15</v>
      </c>
    </row>
    <row r="2" spans="1:11" hidden="1" outlineLevel="1" x14ac:dyDescent="0.15">
      <c r="F2" s="29"/>
    </row>
    <row r="3" spans="1:11" ht="25.5" collapsed="1" x14ac:dyDescent="0.3">
      <c r="A3" s="65" t="s">
        <v>100</v>
      </c>
      <c r="F3" s="29"/>
    </row>
    <row r="4" spans="1:11" ht="4.5" customHeight="1" x14ac:dyDescent="0.15">
      <c r="F4" s="29"/>
    </row>
    <row r="5" spans="1:11" s="68" customFormat="1" x14ac:dyDescent="0.2">
      <c r="A5" s="66" t="s">
        <v>21</v>
      </c>
      <c r="B5" s="66" t="s">
        <v>1</v>
      </c>
      <c r="C5" s="66" t="s">
        <v>2</v>
      </c>
      <c r="D5" s="66" t="s">
        <v>35</v>
      </c>
      <c r="E5" s="67" t="s">
        <v>11</v>
      </c>
      <c r="F5" s="66" t="s">
        <v>9</v>
      </c>
      <c r="G5" s="66" t="s">
        <v>12</v>
      </c>
      <c r="H5" s="66" t="s">
        <v>16</v>
      </c>
      <c r="I5" s="66" t="s">
        <v>13</v>
      </c>
      <c r="J5" s="66" t="s">
        <v>10</v>
      </c>
      <c r="K5" s="66" t="s">
        <v>14</v>
      </c>
    </row>
    <row r="6" spans="1:11" s="64" customFormat="1" ht="27.75" customHeight="1" x14ac:dyDescent="0.15">
      <c r="A6" s="69">
        <v>151</v>
      </c>
      <c r="B6" s="70" t="str">
        <f>IFERROR(VLOOKUP($A6,Entries!$A:$F,4,FALSE),"")</f>
        <v>Cameron Major-Parker</v>
      </c>
      <c r="C6" s="70" t="str">
        <f>IFERROR(VLOOKUP($A6,Entries!$A:$F,5,FALSE),"")</f>
        <v>Ash Lee Tipsey</v>
      </c>
      <c r="D6" s="70" t="str">
        <f>IFERROR(VLOOKUP($A6,Entries!$A:$F,6,FALSE),"")</f>
        <v>Wessex Gold</v>
      </c>
      <c r="E6" s="71" t="str">
        <f>IF(SUMIF('DR (90)'!$A:$A,$A6,'DR (90)'!$D:$D)=0,"",SUMIF('DR (90)'!$A:$A,$A6,'DR (90)'!$D:$D))</f>
        <v/>
      </c>
      <c r="F6" s="72" t="str">
        <f>IFERROR(VLOOKUP(A6,'SJ (90)'!A:D,4,FALSE),"")</f>
        <v/>
      </c>
      <c r="G6" s="71" t="str">
        <f>IFERROR(VLOOKUP(A6,'XCT (90)'!A:D,4,FALSE),"")</f>
        <v/>
      </c>
      <c r="H6" s="73" t="str">
        <f>IF(G6=0,SUMIF('XCT (90)'!A:A,$A6,'XCT (90)'!B:B),"")</f>
        <v/>
      </c>
      <c r="I6" s="72" t="str">
        <f>IFERROR(VLOOKUP(A6,'XC (90)'!A:B,2,FALSE),"")</f>
        <v/>
      </c>
      <c r="J6" s="71" t="s">
        <v>287</v>
      </c>
      <c r="K6" s="74" t="str">
        <f>IFERROR(RANK(J6,J$6:J$7,1),"")</f>
        <v/>
      </c>
    </row>
    <row r="7" spans="1:11" s="64" customFormat="1" ht="27.75" customHeight="1" x14ac:dyDescent="0.2">
      <c r="A7" s="69">
        <v>152</v>
      </c>
      <c r="B7" s="70" t="str">
        <f>IFERROR(VLOOKUP($A7,Entries!$A:$F,4,FALSE),"")</f>
        <v>Ben Newman</v>
      </c>
      <c r="C7" s="70" t="str">
        <f>IFERROR(VLOOKUP($A7,Entries!$A:$F,5,FALSE),"")</f>
        <v>CHF Chloe</v>
      </c>
      <c r="D7" s="70" t="str">
        <f>IFERROR(VLOOKUP($A7,Entries!$A:$F,6,FALSE),"")</f>
        <v>Swindon</v>
      </c>
      <c r="E7" s="71">
        <f>IF(SUMIF('DR (90)'!$A:$A,$A7,'DR (90)'!$D:$D)=0,"",SUMIF('DR (90)'!$A:$A,$A7,'DR (90)'!$D:$D))</f>
        <v>33.5</v>
      </c>
      <c r="F7" s="72">
        <f>IFERROR(VLOOKUP(A7,'SJ (90)'!A:D,4,FALSE),"")</f>
        <v>4</v>
      </c>
      <c r="G7" s="71">
        <f>IFERROR(VLOOKUP(A7,'XCT (90)'!A:D,4,FALSE),"")</f>
        <v>0</v>
      </c>
      <c r="H7" s="73">
        <f>IF(G7=0,SUMIF('XCT (90)'!A:A,$A7,'XCT (90)'!B:B),"")</f>
        <v>4.33</v>
      </c>
      <c r="I7" s="72">
        <f>IFERROR(VLOOKUP(A7,'XC (90)'!A:B,2,FALSE),"")</f>
        <v>0</v>
      </c>
      <c r="J7" s="71">
        <f t="shared" ref="J7" si="0">IF(F7="E","E",IF(I7="E","E",IF(F7="R","R",IF(I7="R","R",SUM(E7:F7,I7)+IF(G7="",0,IF(G7&gt;0,G7,-G7))))))</f>
        <v>37.5</v>
      </c>
      <c r="K7" s="74">
        <f>IFERROR(RANK(J7,J$6:J$7,1),"")</f>
        <v>1</v>
      </c>
    </row>
  </sheetData>
  <conditionalFormatting sqref="A6:A7">
    <cfRule type="expression" dxfId="65" priority="2">
      <formula>A6=""</formula>
    </cfRule>
  </conditionalFormatting>
  <conditionalFormatting sqref="K1:K1048576">
    <cfRule type="duplicateValues" dxfId="64" priority="1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14</vt:i4>
      </vt:variant>
    </vt:vector>
  </HeadingPairs>
  <TitlesOfParts>
    <vt:vector size="54" baseType="lpstr">
      <vt:lpstr>Entries</vt:lpstr>
      <vt:lpstr>80 A</vt:lpstr>
      <vt:lpstr>80 B</vt:lpstr>
      <vt:lpstr>80 C</vt:lpstr>
      <vt:lpstr>80 D</vt:lpstr>
      <vt:lpstr>80 E</vt:lpstr>
      <vt:lpstr>80 F</vt:lpstr>
      <vt:lpstr>80 G</vt:lpstr>
      <vt:lpstr>90 H</vt:lpstr>
      <vt:lpstr>90 I</vt:lpstr>
      <vt:lpstr>90 J</vt:lpstr>
      <vt:lpstr>90 K</vt:lpstr>
      <vt:lpstr>100 L</vt:lpstr>
      <vt:lpstr>100 M</vt:lpstr>
      <vt:lpstr>100+ N</vt:lpstr>
      <vt:lpstr>Teams (A9 80S)</vt:lpstr>
      <vt:lpstr>Teams (A9 80J)</vt:lpstr>
      <vt:lpstr>Teams (A15 80S)</vt:lpstr>
      <vt:lpstr>Teams (A15 80J)</vt:lpstr>
      <vt:lpstr>Teams (A9 90S)</vt:lpstr>
      <vt:lpstr>Teams (A15 90S)</vt:lpstr>
      <vt:lpstr>DR (80)</vt:lpstr>
      <vt:lpstr>SJ (80)</vt:lpstr>
      <vt:lpstr>XC (80)</vt:lpstr>
      <vt:lpstr>XCT (80)</vt:lpstr>
      <vt:lpstr>DR (100+)</vt:lpstr>
      <vt:lpstr>SJ (100+)</vt:lpstr>
      <vt:lpstr>DR (100)</vt:lpstr>
      <vt:lpstr>SJ (100)</vt:lpstr>
      <vt:lpstr>XC (100)</vt:lpstr>
      <vt:lpstr>XCT (100)</vt:lpstr>
      <vt:lpstr>DR (90)</vt:lpstr>
      <vt:lpstr>DR Score Master (Print)</vt:lpstr>
      <vt:lpstr>XC Times Master (Print)</vt:lpstr>
      <vt:lpstr>SJ (90)</vt:lpstr>
      <vt:lpstr>XC (90)</vt:lpstr>
      <vt:lpstr>XCT (90)</vt:lpstr>
      <vt:lpstr>XCT Master (90)</vt:lpstr>
      <vt:lpstr>XCT Master (100)</vt:lpstr>
      <vt:lpstr>XCT Master (80)</vt:lpstr>
      <vt:lpstr>100 L!Print_Area</vt:lpstr>
      <vt:lpstr>100 M!Print_Area</vt:lpstr>
      <vt:lpstr>100+ N!Print_Area</vt:lpstr>
      <vt:lpstr>80 A!Print_Area</vt:lpstr>
      <vt:lpstr>80 B!Print_Area</vt:lpstr>
      <vt:lpstr>80 C!Print_Area</vt:lpstr>
      <vt:lpstr>80 D!Print_Area</vt:lpstr>
      <vt:lpstr>80 E!Print_Area</vt:lpstr>
      <vt:lpstr>80 F!Print_Area</vt:lpstr>
      <vt:lpstr>80 G!Print_Area</vt:lpstr>
      <vt:lpstr>90 H!Print_Area</vt:lpstr>
      <vt:lpstr>90 I!Print_Area</vt:lpstr>
      <vt:lpstr>90 J!Print_Area</vt:lpstr>
      <vt:lpstr>90 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ptl91064</dc:creator>
  <cp:lastModifiedBy>Jo Howse</cp:lastModifiedBy>
  <cp:lastPrinted>2021-06-19T21:48:04Z</cp:lastPrinted>
  <dcterms:created xsi:type="dcterms:W3CDTF">2016-06-10T20:23:03Z</dcterms:created>
  <dcterms:modified xsi:type="dcterms:W3CDTF">2021-06-21T18:39:44Z</dcterms:modified>
</cp:coreProperties>
</file>